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9320" windowHeight="4185" firstSheet="3" activeTab="7"/>
  </bookViews>
  <sheets>
    <sheet name="Tab V.N. e Func" sheetId="1" r:id="rId1"/>
    <sheet name="Folha2" sheetId="2" r:id="rId2"/>
    <sheet name="Folha3" sheetId="3" r:id="rId3"/>
    <sheet name="Folha1" sheetId="5" r:id="rId4"/>
    <sheet name="Folha4" sheetId="4" r:id="rId5"/>
    <sheet name="Folha5" sheetId="6" r:id="rId6"/>
    <sheet name="Folha6" sheetId="7" r:id="rId7"/>
    <sheet name="Folha7" sheetId="8" r:id="rId8"/>
  </sheets>
  <calcPr calcId="145621"/>
</workbook>
</file>

<file path=xl/calcChain.xml><?xml version="1.0" encoding="utf-8"?>
<calcChain xmlns="http://schemas.openxmlformats.org/spreadsheetml/2006/main">
  <c r="G2" i="4" l="1"/>
  <c r="H8" i="3" l="1"/>
  <c r="F8" i="3"/>
  <c r="D5" i="3"/>
  <c r="I14" i="2"/>
  <c r="F6" i="1" l="1"/>
  <c r="G6" i="1"/>
  <c r="H7" i="4" l="1"/>
  <c r="H6" i="4"/>
  <c r="H5" i="4"/>
  <c r="C8" i="3" l="1"/>
  <c r="E9" i="1"/>
  <c r="D9" i="1"/>
  <c r="C9" i="1"/>
  <c r="F8" i="1"/>
  <c r="F7" i="1"/>
  <c r="F9" i="1" l="1"/>
  <c r="G9" i="1" l="1"/>
  <c r="E10" i="1"/>
  <c r="G7" i="1"/>
  <c r="D10" i="1"/>
  <c r="C10" i="1"/>
  <c r="G8" i="1"/>
</calcChain>
</file>

<file path=xl/sharedStrings.xml><?xml version="1.0" encoding="utf-8"?>
<sst xmlns="http://schemas.openxmlformats.org/spreadsheetml/2006/main" count="109" uniqueCount="82">
  <si>
    <t>Volume de Negócios</t>
  </si>
  <si>
    <t>Nº de funcionarios</t>
  </si>
  <si>
    <t>%</t>
  </si>
  <si>
    <t>Total</t>
  </si>
  <si>
    <t>Inferior a 5 mil Euros</t>
  </si>
  <si>
    <t>Entre 5 mil e 10 mil Euros</t>
  </si>
  <si>
    <t>Superior a 10 mil Euros</t>
  </si>
  <si>
    <t>Menos de 25</t>
  </si>
  <si>
    <t>Entre 25 e 50</t>
  </si>
  <si>
    <t>Mais de 50</t>
  </si>
  <si>
    <t>&lt; 5 anos</t>
  </si>
  <si>
    <t>&gt; 5 anos</t>
  </si>
  <si>
    <t>Data de Constituição</t>
  </si>
  <si>
    <t>Numero de empresas</t>
  </si>
  <si>
    <t xml:space="preserve">Volume de Negócios </t>
  </si>
  <si>
    <t>Resultado Líquido do Exercício</t>
  </si>
  <si>
    <t>Total do Ativo</t>
  </si>
  <si>
    <t>Capital Próprio</t>
  </si>
  <si>
    <t>Rendibilidade Económica</t>
  </si>
  <si>
    <t>Rendibilidade financeira</t>
  </si>
  <si>
    <t>Liquidez Geral</t>
  </si>
  <si>
    <t>Endividamento</t>
  </si>
  <si>
    <t>Número de Empregados</t>
  </si>
  <si>
    <t>Racio de Solvabilidade</t>
  </si>
  <si>
    <t>EBITDA</t>
  </si>
  <si>
    <t>Inventários</t>
  </si>
  <si>
    <t>Antiguidade 2014</t>
  </si>
  <si>
    <t>&lt; =5 anos</t>
  </si>
  <si>
    <t>A</t>
  </si>
  <si>
    <t>Indicador Independencia BvD</t>
  </si>
  <si>
    <t>Número de empresas</t>
  </si>
  <si>
    <t>TOTAL</t>
  </si>
  <si>
    <t>B</t>
  </si>
  <si>
    <t>C</t>
  </si>
  <si>
    <t>D</t>
  </si>
  <si>
    <t>&lt; 50000</t>
  </si>
  <si>
    <t>50000 - 100000</t>
  </si>
  <si>
    <t>&gt;100000</t>
  </si>
  <si>
    <t>Média Ativos</t>
  </si>
  <si>
    <t>Média Resultados</t>
  </si>
  <si>
    <t>Média V.N.</t>
  </si>
  <si>
    <t>Ano</t>
  </si>
  <si>
    <t>Solvabilidade</t>
  </si>
  <si>
    <t>Número empresas</t>
  </si>
  <si>
    <t>Q.2. H.1</t>
  </si>
  <si>
    <t xml:space="preserve"> Ativo</t>
  </si>
  <si>
    <t>Antiguidade</t>
  </si>
  <si>
    <t>Ativo</t>
  </si>
  <si>
    <t>Resultado Liquido Exer.</t>
  </si>
  <si>
    <t>Liquidez</t>
  </si>
  <si>
    <t>Ativos</t>
  </si>
  <si>
    <t>∆ Inventários</t>
  </si>
  <si>
    <t xml:space="preserve">Endividamento </t>
  </si>
  <si>
    <t>Volume de negocios</t>
  </si>
  <si>
    <t>2014-2009</t>
  </si>
  <si>
    <t>2008-2003</t>
  </si>
  <si>
    <t>2002-1997</t>
  </si>
  <si>
    <t>1996-1991</t>
  </si>
  <si>
    <t>1990-1987</t>
  </si>
  <si>
    <t>Rendibilidade Eco.</t>
  </si>
  <si>
    <t>Resultados cc</t>
  </si>
  <si>
    <t>&lt; 5 Mil euros</t>
  </si>
  <si>
    <t>Entre 5 mil 10 mil Euros</t>
  </si>
  <si>
    <t>&gt; 5 mil euros</t>
  </si>
  <si>
    <r>
      <t>Q1.H1.</t>
    </r>
    <r>
      <rPr>
        <sz val="9"/>
        <color theme="1"/>
        <rFont val="Times New Roman"/>
        <family val="1"/>
      </rPr>
      <t xml:space="preserve"> </t>
    </r>
  </si>
  <si>
    <t>As empresas com antiguidades inferiores a 5 anos apresentam uma imagem financeira mais favoravel do que as empresas com antiguidade superior a 5 anos.</t>
  </si>
  <si>
    <t>Contudo, os rácios revelam o oposto, pois a situação económica das empresas com mais antiguidade é mais favoravel do que …</t>
  </si>
  <si>
    <t xml:space="preserve">Ao contário do que se esperava, as empresas com… </t>
  </si>
  <si>
    <t>É importante alterar para o facto de haver uma disparidade de empresas por subdivisão, o que pode ter um pacto nos dados finais.</t>
  </si>
  <si>
    <t>Análise da dimensão das empresas da totalidade da amostra.</t>
  </si>
  <si>
    <t>Comparação dos dados economico-financeiros da amostra</t>
  </si>
  <si>
    <t>Dispersão de empresas por grau de independencia BvD</t>
  </si>
  <si>
    <t>Comparação de dados economicos financeiros com a quantidade de inventários na empresa.</t>
  </si>
  <si>
    <t>Análise anual dos dados gerais da totalidade da amostra.</t>
  </si>
  <si>
    <t>Comparação dos dados economico financeiros dos diferentes graus de independencia.</t>
  </si>
  <si>
    <t>Análise anual da variação dos inventarios, o respetivo endividamento, liquidez e ativos.</t>
  </si>
  <si>
    <t>Análise dos dados economico financeiros por antiguidade das empresas.</t>
  </si>
  <si>
    <t>Antiguidade da amostra.</t>
  </si>
  <si>
    <r>
      <t>Q.2. H.1.</t>
    </r>
    <r>
      <rPr>
        <sz val="12"/>
        <color theme="1"/>
        <rFont val="Times New Roman"/>
        <family val="1"/>
      </rPr>
      <t xml:space="preserve"> Verifica-se que antiguidade da empresa e consequentemente a antiguidade dos inventários, tem um peso significativo no valor dos seus ativos?</t>
    </r>
  </si>
  <si>
    <r>
      <t xml:space="preserve">Q1.H1. </t>
    </r>
    <r>
      <rPr>
        <sz val="12"/>
        <color theme="1"/>
        <rFont val="Times New Roman"/>
        <family val="1"/>
      </rPr>
      <t>Existe uma relação direta entre a variação nos inventários e o impacto negativo nos resultados operacionais das empresas?</t>
    </r>
  </si>
  <si>
    <r>
      <t>Q1.H2.</t>
    </r>
    <r>
      <rPr>
        <sz val="12"/>
        <color theme="1"/>
        <rFont val="Times New Roman"/>
        <family val="1"/>
      </rPr>
      <t xml:space="preserve"> A existência de um elevado endividamento nas empresas deste setor reside na acumulação dos seus inventários?</t>
    </r>
  </si>
  <si>
    <r>
      <t>Q2.H2.</t>
    </r>
    <r>
      <rPr>
        <sz val="12"/>
        <color theme="1"/>
        <rFont val="Times New Roman"/>
        <family val="1"/>
      </rPr>
      <t xml:space="preserve"> Qual a relação existente entre a maturidade e o endividamento da empresa?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</si>
</sst>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sz val="9"/>
      <color theme="3" tint="-0.249977111117893"/>
      <name val="Times New Roman"/>
      <family val="1"/>
    </font>
    <font>
      <sz val="9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theme="3" tint="-0.249977111117893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0">
    <xf numFmtId="0" fontId="0" fillId="0" borderId="0" xfId="0"/>
    <xf numFmtId="4" fontId="0" fillId="0" borderId="0" xfId="0" applyNumberFormat="1"/>
    <xf numFmtId="0" fontId="0" fillId="0" borderId="0" xfId="0" applyAlignment="1">
      <alignment wrapText="1"/>
    </xf>
    <xf numFmtId="4" fontId="0" fillId="0" borderId="31" xfId="0" applyNumberFormat="1" applyFill="1" applyBorder="1"/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2" fillId="0" borderId="17" xfId="0" applyNumberFormat="1" applyFont="1" applyBorder="1" applyAlignment="1">
      <alignment horizontal="center" vertical="center"/>
    </xf>
    <xf numFmtId="10" fontId="2" fillId="0" borderId="19" xfId="0" applyNumberFormat="1" applyFont="1" applyBorder="1" applyAlignment="1">
      <alignment horizontal="center" vertical="center"/>
    </xf>
    <xf numFmtId="4" fontId="2" fillId="0" borderId="25" xfId="0" applyNumberFormat="1" applyFont="1" applyBorder="1" applyAlignment="1">
      <alignment horizontal="center" vertical="center"/>
    </xf>
    <xf numFmtId="4" fontId="2" fillId="0" borderId="19" xfId="0" applyNumberFormat="1" applyFont="1" applyBorder="1" applyAlignment="1">
      <alignment horizontal="center" vertical="center"/>
    </xf>
    <xf numFmtId="4" fontId="2" fillId="0" borderId="20" xfId="0" applyNumberFormat="1" applyFont="1" applyBorder="1" applyAlignment="1">
      <alignment horizontal="center" vertical="center"/>
    </xf>
    <xf numFmtId="0" fontId="2" fillId="4" borderId="13" xfId="0" applyFont="1" applyFill="1" applyBorder="1"/>
    <xf numFmtId="0" fontId="2" fillId="4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4" fontId="4" fillId="0" borderId="1" xfId="0" applyNumberFormat="1" applyFont="1" applyBorder="1"/>
    <xf numFmtId="4" fontId="2" fillId="0" borderId="1" xfId="0" applyNumberFormat="1" applyFont="1" applyBorder="1"/>
    <xf numFmtId="4" fontId="2" fillId="0" borderId="17" xfId="0" applyNumberFormat="1" applyFont="1" applyBorder="1"/>
    <xf numFmtId="0" fontId="3" fillId="3" borderId="18" xfId="0" applyFont="1" applyFill="1" applyBorder="1" applyAlignment="1">
      <alignment horizontal="center" vertical="center"/>
    </xf>
    <xf numFmtId="4" fontId="2" fillId="0" borderId="19" xfId="0" applyNumberFormat="1" applyFont="1" applyBorder="1"/>
    <xf numFmtId="4" fontId="2" fillId="0" borderId="20" xfId="0" applyNumberFormat="1" applyFont="1" applyBorder="1"/>
    <xf numFmtId="0" fontId="2" fillId="4" borderId="21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4" fontId="2" fillId="0" borderId="24" xfId="0" applyNumberFormat="1" applyFont="1" applyBorder="1" applyAlignment="1">
      <alignment horizontal="center" vertical="center"/>
    </xf>
    <xf numFmtId="10" fontId="2" fillId="0" borderId="3" xfId="0" applyNumberFormat="1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10" fontId="2" fillId="0" borderId="30" xfId="0" applyNumberFormat="1" applyFont="1" applyBorder="1" applyAlignment="1">
      <alignment horizontal="center" vertical="center"/>
    </xf>
    <xf numFmtId="1" fontId="2" fillId="0" borderId="20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17" xfId="0" applyFont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5" fillId="0" borderId="0" xfId="0" applyFont="1"/>
    <xf numFmtId="0" fontId="2" fillId="4" borderId="13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4" fontId="3" fillId="0" borderId="16" xfId="0" applyNumberFormat="1" applyFont="1" applyBorder="1" applyAlignment="1">
      <alignment horizontal="center" vertical="center"/>
    </xf>
    <xf numFmtId="4" fontId="3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top"/>
    </xf>
    <xf numFmtId="0" fontId="3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4" fillId="4" borderId="13" xfId="0" applyFont="1" applyFill="1" applyBorder="1" applyAlignment="1">
      <alignment horizontal="left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0" fontId="2" fillId="0" borderId="1" xfId="1" applyNumberFormat="1" applyFont="1" applyBorder="1" applyAlignment="1">
      <alignment horizontal="center" vertical="center"/>
    </xf>
    <xf numFmtId="10" fontId="2" fillId="0" borderId="17" xfId="0" applyNumberFormat="1" applyFont="1" applyBorder="1" applyAlignment="1">
      <alignment horizontal="center" vertical="center"/>
    </xf>
    <xf numFmtId="10" fontId="2" fillId="0" borderId="17" xfId="1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3" fontId="2" fillId="0" borderId="17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9" fontId="2" fillId="0" borderId="9" xfId="1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9" fontId="2" fillId="0" borderId="11" xfId="1" applyFont="1" applyBorder="1" applyAlignment="1">
      <alignment horizontal="center" vertical="center"/>
    </xf>
    <xf numFmtId="9" fontId="2" fillId="0" borderId="12" xfId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3" fontId="4" fillId="0" borderId="25" xfId="0" applyNumberFormat="1" applyFont="1" applyBorder="1" applyAlignment="1">
      <alignment horizontal="center" vertical="center"/>
    </xf>
    <xf numFmtId="0" fontId="6" fillId="0" borderId="0" xfId="0" applyFont="1"/>
    <xf numFmtId="0" fontId="3" fillId="5" borderId="16" xfId="0" applyFont="1" applyFill="1" applyBorder="1" applyAlignment="1">
      <alignment horizontal="left" vertical="center"/>
    </xf>
    <xf numFmtId="0" fontId="3" fillId="5" borderId="18" xfId="0" applyFont="1" applyFill="1" applyBorder="1" applyAlignment="1">
      <alignment horizontal="left" vertical="center"/>
    </xf>
    <xf numFmtId="0" fontId="2" fillId="5" borderId="0" xfId="0" applyFont="1" applyFill="1"/>
    <xf numFmtId="0" fontId="3" fillId="6" borderId="16" xfId="0" applyFont="1" applyFill="1" applyBorder="1" applyAlignment="1">
      <alignment horizontal="left" vertical="center"/>
    </xf>
    <xf numFmtId="0" fontId="2" fillId="6" borderId="0" xfId="0" applyFont="1" applyFill="1"/>
    <xf numFmtId="0" fontId="3" fillId="7" borderId="16" xfId="0" applyFont="1" applyFill="1" applyBorder="1" applyAlignment="1">
      <alignment horizontal="left" vertical="center"/>
    </xf>
    <xf numFmtId="0" fontId="2" fillId="7" borderId="0" xfId="0" applyFont="1" applyFill="1"/>
    <xf numFmtId="4" fontId="2" fillId="8" borderId="19" xfId="0" applyNumberFormat="1" applyFont="1" applyFill="1" applyBorder="1" applyAlignment="1">
      <alignment horizontal="center" vertical="center"/>
    </xf>
    <xf numFmtId="4" fontId="2" fillId="8" borderId="20" xfId="0" applyNumberFormat="1" applyFont="1" applyFill="1" applyBorder="1" applyAlignment="1">
      <alignment horizontal="center" vertical="center"/>
    </xf>
    <xf numFmtId="9" fontId="2" fillId="0" borderId="0" xfId="1" applyFont="1"/>
    <xf numFmtId="4" fontId="3" fillId="0" borderId="0" xfId="0" applyNumberFormat="1" applyFont="1" applyFill="1" applyBorder="1" applyAlignment="1">
      <alignment horizontal="center" vertical="center"/>
    </xf>
    <xf numFmtId="2" fontId="2" fillId="0" borderId="0" xfId="0" applyNumberFormat="1" applyFont="1"/>
    <xf numFmtId="3" fontId="2" fillId="0" borderId="0" xfId="0" applyNumberFormat="1" applyFont="1"/>
    <xf numFmtId="9" fontId="0" fillId="0" borderId="0" xfId="1" applyNumberFormat="1" applyFont="1"/>
    <xf numFmtId="164" fontId="0" fillId="0" borderId="0" xfId="1" applyNumberFormat="1" applyFont="1"/>
    <xf numFmtId="0" fontId="6" fillId="0" borderId="0" xfId="0" applyFont="1" applyFill="1"/>
    <xf numFmtId="0" fontId="7" fillId="0" borderId="0" xfId="0" applyFont="1"/>
    <xf numFmtId="0" fontId="7" fillId="0" borderId="0" xfId="0" applyFont="1" applyFill="1" applyBorder="1"/>
    <xf numFmtId="0" fontId="8" fillId="4" borderId="13" xfId="0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16" xfId="0" applyFont="1" applyBorder="1"/>
    <xf numFmtId="10" fontId="8" fillId="0" borderId="1" xfId="0" applyNumberFormat="1" applyFont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" fontId="8" fillId="0" borderId="17" xfId="0" applyNumberFormat="1" applyFont="1" applyBorder="1" applyAlignment="1">
      <alignment horizontal="center" vertical="center"/>
    </xf>
    <xf numFmtId="4" fontId="8" fillId="0" borderId="0" xfId="0" applyNumberFormat="1" applyFont="1" applyFill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0" fontId="9" fillId="0" borderId="18" xfId="0" applyFont="1" applyBorder="1"/>
    <xf numFmtId="10" fontId="8" fillId="0" borderId="19" xfId="0" applyNumberFormat="1" applyFont="1" applyBorder="1" applyAlignment="1">
      <alignment horizontal="center" vertical="center"/>
    </xf>
    <xf numFmtId="4" fontId="8" fillId="0" borderId="25" xfId="0" applyNumberFormat="1" applyFont="1" applyBorder="1" applyAlignment="1">
      <alignment horizontal="center" vertical="center"/>
    </xf>
    <xf numFmtId="4" fontId="8" fillId="0" borderId="20" xfId="0" applyNumberFormat="1" applyFont="1" applyBorder="1" applyAlignment="1">
      <alignment horizontal="center" vertical="center"/>
    </xf>
    <xf numFmtId="4" fontId="8" fillId="0" borderId="19" xfId="0" applyNumberFormat="1" applyFont="1" applyBorder="1" applyAlignment="1">
      <alignment horizontal="center" vertical="center"/>
    </xf>
    <xf numFmtId="0" fontId="9" fillId="0" borderId="16" xfId="0" applyFont="1" applyFill="1" applyBorder="1"/>
    <xf numFmtId="4" fontId="8" fillId="0" borderId="2" xfId="0" applyNumberFormat="1" applyFont="1" applyFill="1" applyBorder="1" applyAlignment="1">
      <alignment horizontal="center" vertical="center"/>
    </xf>
    <xf numFmtId="4" fontId="8" fillId="0" borderId="17" xfId="0" applyNumberFormat="1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2" fillId="4" borderId="6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9" fontId="2" fillId="4" borderId="7" xfId="1" applyFont="1" applyFill="1" applyBorder="1" applyAlignment="1">
      <alignment horizontal="center" vertical="center"/>
    </xf>
    <xf numFmtId="9" fontId="2" fillId="4" borderId="9" xfId="1" applyFont="1" applyFill="1" applyBorder="1" applyAlignment="1">
      <alignment horizontal="center" vertical="center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7" fillId="0" borderId="0" xfId="0" applyFont="1" applyFill="1"/>
    <xf numFmtId="0" fontId="10" fillId="0" borderId="34" xfId="0" applyFont="1" applyBorder="1" applyAlignment="1">
      <alignment horizontal="left" vertical="top" wrapText="1"/>
    </xf>
    <xf numFmtId="0" fontId="0" fillId="0" borderId="35" xfId="0" applyBorder="1"/>
    <xf numFmtId="0" fontId="10" fillId="0" borderId="36" xfId="0" applyFont="1" applyBorder="1" applyAlignment="1">
      <alignment horizontal="left" vertical="top" wrapText="1"/>
    </xf>
    <xf numFmtId="0" fontId="0" fillId="0" borderId="37" xfId="0" applyBorder="1"/>
    <xf numFmtId="0" fontId="10" fillId="0" borderId="38" xfId="0" applyFont="1" applyBorder="1" applyAlignment="1">
      <alignment horizontal="left" vertical="top" wrapText="1"/>
    </xf>
    <xf numFmtId="0" fontId="0" fillId="0" borderId="39" xfId="0" applyBorder="1"/>
  </cellXfs>
  <cellStyles count="2">
    <cellStyle name="Normal" xfId="0" builtinId="0"/>
    <cellStyle name="Pe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Dimensão das</a:t>
            </a:r>
            <a:r>
              <a:rPr lang="pt-PT" baseline="0"/>
              <a:t> empresas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 V.N. e Func'!$B$6</c:f>
              <c:strCache>
                <c:ptCount val="1"/>
                <c:pt idx="0">
                  <c:v>Inferior a 5 mil Euros</c:v>
                </c:pt>
              </c:strCache>
            </c:strRef>
          </c:tx>
          <c:invertIfNegative val="0"/>
          <c:cat>
            <c:strRef>
              <c:f>'Tab V.N. e Func'!$C$5:$E$5</c:f>
              <c:strCache>
                <c:ptCount val="3"/>
                <c:pt idx="0">
                  <c:v>Menos de 25</c:v>
                </c:pt>
                <c:pt idx="1">
                  <c:v>Entre 25 e 50</c:v>
                </c:pt>
                <c:pt idx="2">
                  <c:v>Mais de 50</c:v>
                </c:pt>
              </c:strCache>
            </c:strRef>
          </c:cat>
          <c:val>
            <c:numRef>
              <c:f>'Tab V.N. e Func'!$C$6:$E$6</c:f>
              <c:numCache>
                <c:formatCode>General</c:formatCode>
                <c:ptCount val="3"/>
                <c:pt idx="0">
                  <c:v>76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</c:ser>
        <c:ser>
          <c:idx val="1"/>
          <c:order val="1"/>
          <c:tx>
            <c:strRef>
              <c:f>'Tab V.N. e Func'!$B$7</c:f>
              <c:strCache>
                <c:ptCount val="1"/>
                <c:pt idx="0">
                  <c:v>Entre 5 mil e 10 mil Euros</c:v>
                </c:pt>
              </c:strCache>
            </c:strRef>
          </c:tx>
          <c:invertIfNegative val="0"/>
          <c:cat>
            <c:strRef>
              <c:f>'Tab V.N. e Func'!$C$5:$E$5</c:f>
              <c:strCache>
                <c:ptCount val="3"/>
                <c:pt idx="0">
                  <c:v>Menos de 25</c:v>
                </c:pt>
                <c:pt idx="1">
                  <c:v>Entre 25 e 50</c:v>
                </c:pt>
                <c:pt idx="2">
                  <c:v>Mais de 50</c:v>
                </c:pt>
              </c:strCache>
            </c:strRef>
          </c:cat>
          <c:val>
            <c:numRef>
              <c:f>'Tab V.N. e Func'!$C$7:$E$7</c:f>
              <c:numCache>
                <c:formatCode>General</c:formatCode>
                <c:ptCount val="3"/>
                <c:pt idx="0">
                  <c:v>11</c:v>
                </c:pt>
                <c:pt idx="1">
                  <c:v>2</c:v>
                </c:pt>
                <c:pt idx="2">
                  <c:v>0</c:v>
                </c:pt>
              </c:numCache>
            </c:numRef>
          </c:val>
        </c:ser>
        <c:ser>
          <c:idx val="2"/>
          <c:order val="2"/>
          <c:tx>
            <c:strRef>
              <c:f>'Tab V.N. e Func'!$B$8</c:f>
              <c:strCache>
                <c:ptCount val="1"/>
                <c:pt idx="0">
                  <c:v>Superior a 10 mil Euros</c:v>
                </c:pt>
              </c:strCache>
            </c:strRef>
          </c:tx>
          <c:invertIfNegative val="0"/>
          <c:cat>
            <c:strRef>
              <c:f>'Tab V.N. e Func'!$C$5:$E$5</c:f>
              <c:strCache>
                <c:ptCount val="3"/>
                <c:pt idx="0">
                  <c:v>Menos de 25</c:v>
                </c:pt>
                <c:pt idx="1">
                  <c:v>Entre 25 e 50</c:v>
                </c:pt>
                <c:pt idx="2">
                  <c:v>Mais de 50</c:v>
                </c:pt>
              </c:strCache>
            </c:strRef>
          </c:cat>
          <c:val>
            <c:numRef>
              <c:f>'Tab V.N. e Func'!$C$8:$E$8</c:f>
              <c:numCache>
                <c:formatCode>General</c:formatCode>
                <c:ptCount val="3"/>
                <c:pt idx="0">
                  <c:v>27</c:v>
                </c:pt>
                <c:pt idx="1">
                  <c:v>5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0041472"/>
        <c:axId val="190387328"/>
      </c:barChart>
      <c:catAx>
        <c:axId val="190041472"/>
        <c:scaling>
          <c:orientation val="minMax"/>
        </c:scaling>
        <c:delete val="0"/>
        <c:axPos val="b"/>
        <c:majorTickMark val="out"/>
        <c:minorTickMark val="none"/>
        <c:tickLblPos val="nextTo"/>
        <c:crossAx val="190387328"/>
        <c:crosses val="autoZero"/>
        <c:auto val="1"/>
        <c:lblAlgn val="ctr"/>
        <c:lblOffset val="100"/>
        <c:noMultiLvlLbl val="0"/>
      </c:catAx>
      <c:valAx>
        <c:axId val="1903873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00414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Folha5!$F$4</c:f>
              <c:strCache>
                <c:ptCount val="1"/>
                <c:pt idx="0">
                  <c:v>Ativos</c:v>
                </c:pt>
              </c:strCache>
            </c:strRef>
          </c:tx>
          <c:invertIfNegative val="0"/>
          <c:cat>
            <c:numRef>
              <c:f>Folha5!$B$5:$B$14</c:f>
              <c:numCache>
                <c:formatCode>General</c:formatCode>
                <c:ptCount val="10"/>
                <c:pt idx="0">
                  <c:v>2014</c:v>
                </c:pt>
                <c:pt idx="1">
                  <c:v>2013</c:v>
                </c:pt>
                <c:pt idx="2">
                  <c:v>2012</c:v>
                </c:pt>
                <c:pt idx="3">
                  <c:v>2011</c:v>
                </c:pt>
                <c:pt idx="4">
                  <c:v>2010</c:v>
                </c:pt>
                <c:pt idx="5">
                  <c:v>2009</c:v>
                </c:pt>
                <c:pt idx="6">
                  <c:v>2008</c:v>
                </c:pt>
                <c:pt idx="7">
                  <c:v>2007</c:v>
                </c:pt>
                <c:pt idx="8">
                  <c:v>2006</c:v>
                </c:pt>
                <c:pt idx="9">
                  <c:v>2005</c:v>
                </c:pt>
              </c:numCache>
            </c:numRef>
          </c:cat>
          <c:val>
            <c:numRef>
              <c:f>Folha5!$F$5:$F$14</c:f>
              <c:numCache>
                <c:formatCode>#,##0.00</c:formatCode>
                <c:ptCount val="10"/>
                <c:pt idx="0">
                  <c:v>2345363.65</c:v>
                </c:pt>
                <c:pt idx="1">
                  <c:v>2223516.02</c:v>
                </c:pt>
                <c:pt idx="2">
                  <c:v>2146619.67</c:v>
                </c:pt>
                <c:pt idx="3">
                  <c:v>2125879.33</c:v>
                </c:pt>
                <c:pt idx="4">
                  <c:v>2068480.82</c:v>
                </c:pt>
                <c:pt idx="5">
                  <c:v>1982814.64</c:v>
                </c:pt>
                <c:pt idx="6">
                  <c:v>1757147.62</c:v>
                </c:pt>
                <c:pt idx="7">
                  <c:v>2331661.7799999998</c:v>
                </c:pt>
                <c:pt idx="8">
                  <c:v>1591203.64</c:v>
                </c:pt>
                <c:pt idx="9">
                  <c:v>1616786.8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0882560"/>
        <c:axId val="190884096"/>
      </c:barChart>
      <c:dateAx>
        <c:axId val="190882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0884096"/>
        <c:crosses val="autoZero"/>
        <c:auto val="0"/>
        <c:lblOffset val="100"/>
        <c:baseTimeUnit val="days"/>
      </c:dateAx>
      <c:valAx>
        <c:axId val="190884096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190882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Resultados</a:t>
            </a:r>
            <a:r>
              <a:rPr lang="en-US" baseline="0"/>
              <a:t> Correntes</a:t>
            </a:r>
            <a:endParaRPr lang="en-US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0.16689129483814524"/>
          <c:y val="5.1400554097404488E-2"/>
          <c:w val="0.63478871391076119"/>
          <c:h val="0.8971988918051909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Folha6!$B$6:$B$10</c:f>
              <c:strCache>
                <c:ptCount val="5"/>
                <c:pt idx="0">
                  <c:v>2014-2009</c:v>
                </c:pt>
                <c:pt idx="1">
                  <c:v>2008-2003</c:v>
                </c:pt>
                <c:pt idx="2">
                  <c:v>2002-1997</c:v>
                </c:pt>
                <c:pt idx="3">
                  <c:v>1996-1991</c:v>
                </c:pt>
                <c:pt idx="4">
                  <c:v>1990-1987</c:v>
                </c:pt>
              </c:strCache>
            </c:strRef>
          </c:cat>
          <c:val>
            <c:numRef>
              <c:f>Folha6!$J$6:$J$10</c:f>
              <c:numCache>
                <c:formatCode>#,##0.00</c:formatCode>
                <c:ptCount val="5"/>
                <c:pt idx="0">
                  <c:v>-4352.09</c:v>
                </c:pt>
                <c:pt idx="1">
                  <c:v>2371.35</c:v>
                </c:pt>
                <c:pt idx="2">
                  <c:v>6693.37</c:v>
                </c:pt>
                <c:pt idx="3">
                  <c:v>-72307.28</c:v>
                </c:pt>
                <c:pt idx="4">
                  <c:v>-26790.59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1236352"/>
        <c:axId val="191238144"/>
      </c:barChart>
      <c:catAx>
        <c:axId val="191236352"/>
        <c:scaling>
          <c:orientation val="minMax"/>
        </c:scaling>
        <c:delete val="0"/>
        <c:axPos val="b"/>
        <c:majorTickMark val="out"/>
        <c:minorTickMark val="none"/>
        <c:tickLblPos val="nextTo"/>
        <c:crossAx val="191238144"/>
        <c:crosses val="autoZero"/>
        <c:auto val="1"/>
        <c:lblAlgn val="ctr"/>
        <c:lblOffset val="100"/>
        <c:noMultiLvlLbl val="0"/>
      </c:catAx>
      <c:valAx>
        <c:axId val="191238144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191236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Inventários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Folha6!$B$6:$B$10</c:f>
              <c:strCache>
                <c:ptCount val="5"/>
                <c:pt idx="0">
                  <c:v>2014-2009</c:v>
                </c:pt>
                <c:pt idx="1">
                  <c:v>2008-2003</c:v>
                </c:pt>
                <c:pt idx="2">
                  <c:v>2002-1997</c:v>
                </c:pt>
                <c:pt idx="3">
                  <c:v>1996-1991</c:v>
                </c:pt>
                <c:pt idx="4">
                  <c:v>1990-1987</c:v>
                </c:pt>
              </c:strCache>
            </c:strRef>
          </c:cat>
          <c:val>
            <c:numRef>
              <c:f>Folha6!$L$6:$L$10</c:f>
              <c:numCache>
                <c:formatCode>#,##0.00</c:formatCode>
                <c:ptCount val="5"/>
                <c:pt idx="0">
                  <c:v>250298.4</c:v>
                </c:pt>
                <c:pt idx="1">
                  <c:v>296098.15999999997</c:v>
                </c:pt>
                <c:pt idx="2">
                  <c:v>543448.47</c:v>
                </c:pt>
                <c:pt idx="3">
                  <c:v>649291.71</c:v>
                </c:pt>
                <c:pt idx="4">
                  <c:v>647113.68999999994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1245696"/>
        <c:axId val="190993536"/>
      </c:barChart>
      <c:catAx>
        <c:axId val="191245696"/>
        <c:scaling>
          <c:orientation val="minMax"/>
        </c:scaling>
        <c:delete val="0"/>
        <c:axPos val="b"/>
        <c:majorTickMark val="out"/>
        <c:minorTickMark val="none"/>
        <c:tickLblPos val="nextTo"/>
        <c:crossAx val="190993536"/>
        <c:crosses val="autoZero"/>
        <c:auto val="1"/>
        <c:lblAlgn val="ctr"/>
        <c:lblOffset val="100"/>
        <c:noMultiLvlLbl val="0"/>
      </c:catAx>
      <c:valAx>
        <c:axId val="190993536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191245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Volume de Negocios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Folha6!$B$6:$B$10</c:f>
              <c:strCache>
                <c:ptCount val="5"/>
                <c:pt idx="0">
                  <c:v>2014-2009</c:v>
                </c:pt>
                <c:pt idx="1">
                  <c:v>2008-2003</c:v>
                </c:pt>
                <c:pt idx="2">
                  <c:v>2002-1997</c:v>
                </c:pt>
                <c:pt idx="3">
                  <c:v>1996-1991</c:v>
                </c:pt>
                <c:pt idx="4">
                  <c:v>1990-1987</c:v>
                </c:pt>
              </c:strCache>
            </c:strRef>
          </c:cat>
          <c:val>
            <c:numRef>
              <c:f>Folha6!$M$6:$M$10</c:f>
              <c:numCache>
                <c:formatCode>#,##0.00</c:formatCode>
                <c:ptCount val="5"/>
                <c:pt idx="0">
                  <c:v>3714.96</c:v>
                </c:pt>
                <c:pt idx="1">
                  <c:v>4005.09</c:v>
                </c:pt>
                <c:pt idx="2">
                  <c:v>5939.37</c:v>
                </c:pt>
                <c:pt idx="3">
                  <c:v>5408.02</c:v>
                </c:pt>
                <c:pt idx="4">
                  <c:v>6763.02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1013632"/>
        <c:axId val="191015168"/>
      </c:barChart>
      <c:catAx>
        <c:axId val="191013632"/>
        <c:scaling>
          <c:orientation val="minMax"/>
        </c:scaling>
        <c:delete val="0"/>
        <c:axPos val="b"/>
        <c:majorTickMark val="out"/>
        <c:minorTickMark val="none"/>
        <c:tickLblPos val="nextTo"/>
        <c:crossAx val="191015168"/>
        <c:crosses val="autoZero"/>
        <c:auto val="1"/>
        <c:lblAlgn val="ctr"/>
        <c:lblOffset val="100"/>
        <c:noMultiLvlLbl val="0"/>
      </c:catAx>
      <c:valAx>
        <c:axId val="191015168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191013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N.º Empresas por Grau Independência BvD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Folha3!$B$4:$B$7</c:f>
              <c:strCache>
                <c:ptCount val="4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</c:strCache>
            </c:strRef>
          </c:cat>
          <c:val>
            <c:numRef>
              <c:f>Folha3!$C$4:$C$7</c:f>
              <c:numCache>
                <c:formatCode>General</c:formatCode>
                <c:ptCount val="4"/>
                <c:pt idx="0">
                  <c:v>19</c:v>
                </c:pt>
                <c:pt idx="1">
                  <c:v>102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Numero de</a:t>
            </a:r>
          </a:p>
        </c:rich>
      </c:tx>
      <c:layout>
        <c:manualLayout>
          <c:xMode val="edge"/>
          <c:yMode val="edge"/>
          <c:x val="5.6108793173761648E-2"/>
          <c:y val="6.10021786492374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496062992125983"/>
          <c:y val="4.6770924467774859E-2"/>
          <c:w val="0.68009580052493435"/>
          <c:h val="0.8326195683872849"/>
        </c:manualLayout>
      </c:layout>
      <c:pieChart>
        <c:varyColors val="1"/>
        <c:ser>
          <c:idx val="0"/>
          <c:order val="0"/>
          <c:tx>
            <c:strRef>
              <c:f>Folha3!$F$11</c:f>
              <c:strCache>
                <c:ptCount val="1"/>
                <c:pt idx="0">
                  <c:v>20</c:v>
                </c:pt>
              </c:strCache>
            </c:strRef>
          </c:tx>
          <c:explosion val="1"/>
          <c:dPt>
            <c:idx val="2"/>
            <c:bubble3D val="0"/>
            <c:explosion val="14"/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Folha3!$E$11:$E$13</c:f>
              <c:strCache>
                <c:ptCount val="3"/>
                <c:pt idx="0">
                  <c:v>&lt; 50000</c:v>
                </c:pt>
                <c:pt idx="1">
                  <c:v>50000 - 100000</c:v>
                </c:pt>
                <c:pt idx="2">
                  <c:v>&gt;100000</c:v>
                </c:pt>
              </c:strCache>
            </c:strRef>
          </c:cat>
          <c:val>
            <c:numRef>
              <c:f>Folha3!$F$11:$F$13</c:f>
              <c:numCache>
                <c:formatCode>#,##0</c:formatCode>
                <c:ptCount val="3"/>
                <c:pt idx="0">
                  <c:v>20</c:v>
                </c:pt>
                <c:pt idx="1">
                  <c:v>13</c:v>
                </c:pt>
                <c:pt idx="2">
                  <c:v>89</c:v>
                </c:pt>
              </c:numCache>
            </c:numRef>
          </c:val>
        </c:ser>
        <c:ser>
          <c:idx val="1"/>
          <c:order val="1"/>
          <c:tx>
            <c:strRef>
              <c:f>Folha3!$F$12</c:f>
              <c:strCache>
                <c:ptCount val="1"/>
                <c:pt idx="0">
                  <c:v>13</c:v>
                </c:pt>
              </c:strCache>
            </c:strRef>
          </c:tx>
          <c:cat>
            <c:strRef>
              <c:f>Folha3!$E$11:$E$13</c:f>
              <c:strCache>
                <c:ptCount val="3"/>
                <c:pt idx="0">
                  <c:v>&lt; 50000</c:v>
                </c:pt>
                <c:pt idx="1">
                  <c:v>50000 - 100000</c:v>
                </c:pt>
                <c:pt idx="2">
                  <c:v>&gt;100000</c:v>
                </c:pt>
              </c:strCache>
            </c:strRef>
          </c:cat>
          <c:val>
            <c:numRef>
              <c:f>Folha3!$G$11:$G$13</c:f>
              <c:numCache>
                <c:formatCode>#,##0.00</c:formatCode>
                <c:ptCount val="3"/>
                <c:pt idx="0">
                  <c:v>561863.18000000005</c:v>
                </c:pt>
                <c:pt idx="1">
                  <c:v>327283.90999999997</c:v>
                </c:pt>
                <c:pt idx="2">
                  <c:v>2833869.83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Média</a:t>
            </a:r>
            <a:r>
              <a:rPr lang="pt-PT" baseline="0"/>
              <a:t> Ativos</a:t>
            </a:r>
          </a:p>
        </c:rich>
      </c:tx>
      <c:layout/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Folha3!$F$11</c:f>
              <c:strCache>
                <c:ptCount val="1"/>
                <c:pt idx="0">
                  <c:v>20</c:v>
                </c:pt>
              </c:strCache>
            </c:strRef>
          </c:tx>
          <c:invertIfNegative val="0"/>
          <c:cat>
            <c:numRef>
              <c:f>Folha3!$F$11:$F$13</c:f>
              <c:numCache>
                <c:formatCode>#,##0</c:formatCode>
                <c:ptCount val="3"/>
                <c:pt idx="0">
                  <c:v>20</c:v>
                </c:pt>
                <c:pt idx="1">
                  <c:v>13</c:v>
                </c:pt>
                <c:pt idx="2">
                  <c:v>89</c:v>
                </c:pt>
              </c:numCache>
            </c:numRef>
          </c:cat>
          <c:val>
            <c:numRef>
              <c:f>Folha3!$F$11:$F$13</c:f>
              <c:numCache>
                <c:formatCode>#,##0</c:formatCode>
                <c:ptCount val="3"/>
                <c:pt idx="0">
                  <c:v>20</c:v>
                </c:pt>
                <c:pt idx="1">
                  <c:v>13</c:v>
                </c:pt>
                <c:pt idx="2">
                  <c:v>89</c:v>
                </c:pt>
              </c:numCache>
            </c:numRef>
          </c:val>
        </c:ser>
        <c:ser>
          <c:idx val="1"/>
          <c:order val="1"/>
          <c:tx>
            <c:strRef>
              <c:f>Folha3!$F$12</c:f>
              <c:strCache>
                <c:ptCount val="1"/>
                <c:pt idx="0">
                  <c:v>13</c:v>
                </c:pt>
              </c:strCache>
            </c:strRef>
          </c:tx>
          <c:invertIfNegative val="0"/>
          <c:cat>
            <c:numRef>
              <c:f>Folha3!$F$11:$F$13</c:f>
              <c:numCache>
                <c:formatCode>#,##0</c:formatCode>
                <c:ptCount val="3"/>
                <c:pt idx="0">
                  <c:v>20</c:v>
                </c:pt>
                <c:pt idx="1">
                  <c:v>13</c:v>
                </c:pt>
                <c:pt idx="2">
                  <c:v>89</c:v>
                </c:pt>
              </c:numCache>
            </c:numRef>
          </c:cat>
          <c:val>
            <c:numRef>
              <c:f>Folha3!$G$11:$G$13</c:f>
              <c:numCache>
                <c:formatCode>#,##0.00</c:formatCode>
                <c:ptCount val="3"/>
                <c:pt idx="0">
                  <c:v>561863.18000000005</c:v>
                </c:pt>
                <c:pt idx="1">
                  <c:v>327283.90999999997</c:v>
                </c:pt>
                <c:pt idx="2">
                  <c:v>2833869.83</c:v>
                </c:pt>
              </c:numCache>
            </c:numRef>
          </c:val>
        </c:ser>
        <c:ser>
          <c:idx val="2"/>
          <c:order val="2"/>
          <c:tx>
            <c:strRef>
              <c:f>Folha3!$F$13</c:f>
              <c:strCache>
                <c:ptCount val="1"/>
                <c:pt idx="0">
                  <c:v>89</c:v>
                </c:pt>
              </c:strCache>
            </c:strRef>
          </c:tx>
          <c:invertIfNegative val="0"/>
          <c:cat>
            <c:numRef>
              <c:f>Folha3!$F$11:$F$13</c:f>
              <c:numCache>
                <c:formatCode>#,##0</c:formatCode>
                <c:ptCount val="3"/>
                <c:pt idx="0">
                  <c:v>20</c:v>
                </c:pt>
                <c:pt idx="1">
                  <c:v>13</c:v>
                </c:pt>
                <c:pt idx="2">
                  <c:v>89</c:v>
                </c:pt>
              </c:numCache>
            </c:num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0764544"/>
        <c:axId val="190766080"/>
      </c:barChart>
      <c:catAx>
        <c:axId val="190764544"/>
        <c:scaling>
          <c:orientation val="minMax"/>
        </c:scaling>
        <c:delete val="0"/>
        <c:axPos val="b"/>
        <c:numFmt formatCode="#,##0" sourceLinked="1"/>
        <c:majorTickMark val="out"/>
        <c:minorTickMark val="none"/>
        <c:tickLblPos val="nextTo"/>
        <c:crossAx val="190766080"/>
        <c:crosses val="autoZero"/>
        <c:auto val="1"/>
        <c:lblAlgn val="ctr"/>
        <c:lblOffset val="100"/>
        <c:noMultiLvlLbl val="0"/>
      </c:catAx>
      <c:valAx>
        <c:axId val="19076608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0764544"/>
        <c:crosses val="autoZero"/>
        <c:crossBetween val="between"/>
      </c:valAx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Folha4!$C$4</c:f>
              <c:strCache>
                <c:ptCount val="1"/>
                <c:pt idx="0">
                  <c:v> Ativo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Folha4!$B$5:$B$14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Folha4!$C$5:$C$14</c:f>
              <c:numCache>
                <c:formatCode>#,##0.00</c:formatCode>
                <c:ptCount val="10"/>
                <c:pt idx="0">
                  <c:v>1616786.8</c:v>
                </c:pt>
                <c:pt idx="1">
                  <c:v>1591203.64</c:v>
                </c:pt>
                <c:pt idx="2">
                  <c:v>2331661.7799999998</c:v>
                </c:pt>
                <c:pt idx="3">
                  <c:v>1757147.62</c:v>
                </c:pt>
                <c:pt idx="4">
                  <c:v>1982814.64</c:v>
                </c:pt>
                <c:pt idx="5">
                  <c:v>2068480.82</c:v>
                </c:pt>
                <c:pt idx="6">
                  <c:v>2125879.33</c:v>
                </c:pt>
                <c:pt idx="7">
                  <c:v>2146619.67</c:v>
                </c:pt>
                <c:pt idx="8">
                  <c:v>2223516.02</c:v>
                </c:pt>
                <c:pt idx="9">
                  <c:v>2345363.65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Folha4!$F$4</c:f>
              <c:strCache>
                <c:ptCount val="1"/>
                <c:pt idx="0">
                  <c:v>Volume de Negócios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Folha4!$B$5:$B$14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Folha4!$F$5:$F$14</c:f>
              <c:numCache>
                <c:formatCode>#,##0.00</c:formatCode>
                <c:ptCount val="10"/>
                <c:pt idx="0">
                  <c:v>4442.28</c:v>
                </c:pt>
                <c:pt idx="1">
                  <c:v>4272.16</c:v>
                </c:pt>
                <c:pt idx="2">
                  <c:v>7576.74</c:v>
                </c:pt>
                <c:pt idx="3">
                  <c:v>5046.45</c:v>
                </c:pt>
                <c:pt idx="4">
                  <c:v>5098.63</c:v>
                </c:pt>
                <c:pt idx="5">
                  <c:v>5371.99</c:v>
                </c:pt>
                <c:pt idx="6">
                  <c:v>5237.66</c:v>
                </c:pt>
                <c:pt idx="7">
                  <c:v>5832.34</c:v>
                </c:pt>
                <c:pt idx="8">
                  <c:v>6472.52</c:v>
                </c:pt>
                <c:pt idx="9">
                  <c:v>6739.05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Folha4!$G$4</c:f>
              <c:strCache>
                <c:ptCount val="1"/>
                <c:pt idx="0">
                  <c:v>Inventários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Folha4!$B$5:$B$14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Folha4!$G$5:$G$14</c:f>
              <c:numCache>
                <c:formatCode>#,##0.00</c:formatCode>
                <c:ptCount val="10"/>
                <c:pt idx="0">
                  <c:v>408488.88</c:v>
                </c:pt>
                <c:pt idx="1">
                  <c:v>403310.97</c:v>
                </c:pt>
                <c:pt idx="2">
                  <c:v>408488.88</c:v>
                </c:pt>
                <c:pt idx="3">
                  <c:v>462814.41</c:v>
                </c:pt>
                <c:pt idx="4">
                  <c:v>502651.8</c:v>
                </c:pt>
                <c:pt idx="5">
                  <c:v>280756.78000000003</c:v>
                </c:pt>
                <c:pt idx="6">
                  <c:v>548078.77</c:v>
                </c:pt>
                <c:pt idx="7">
                  <c:v>516119.94</c:v>
                </c:pt>
                <c:pt idx="8">
                  <c:v>542921.94999999995</c:v>
                </c:pt>
                <c:pt idx="9">
                  <c:v>540667.57999999996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48320"/>
        <c:axId val="191066496"/>
      </c:lineChart>
      <c:catAx>
        <c:axId val="191048320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1066496"/>
        <c:crosses val="max"/>
        <c:auto val="1"/>
        <c:lblAlgn val="ctr"/>
        <c:lblOffset val="100"/>
        <c:noMultiLvlLbl val="0"/>
      </c:catAx>
      <c:valAx>
        <c:axId val="19106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1048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Folha4!$D$4</c:f>
              <c:strCache>
                <c:ptCount val="1"/>
                <c:pt idx="0">
                  <c:v>Endividamento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Folha4!$B$5:$B$14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Folha4!$D$5:$D$14</c:f>
              <c:numCache>
                <c:formatCode>0.00%</c:formatCode>
                <c:ptCount val="10"/>
                <c:pt idx="0">
                  <c:v>0.76939999999999997</c:v>
                </c:pt>
                <c:pt idx="1">
                  <c:v>0.81220000000000003</c:v>
                </c:pt>
                <c:pt idx="2">
                  <c:v>0.68920000000000003</c:v>
                </c:pt>
                <c:pt idx="3">
                  <c:v>0.74139999999999995</c:v>
                </c:pt>
                <c:pt idx="4">
                  <c:v>0.74390000000000001</c:v>
                </c:pt>
                <c:pt idx="5">
                  <c:v>0.69020000000000004</c:v>
                </c:pt>
                <c:pt idx="6">
                  <c:v>0.67110000000000003</c:v>
                </c:pt>
                <c:pt idx="7">
                  <c:v>0.69579999999999997</c:v>
                </c:pt>
                <c:pt idx="8">
                  <c:v>0.69140000000000001</c:v>
                </c:pt>
                <c:pt idx="9">
                  <c:v>0.68520000000000003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Folha4!$E$4</c:f>
              <c:strCache>
                <c:ptCount val="1"/>
                <c:pt idx="0">
                  <c:v>Solvabilidade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Folha4!$B$5:$B$14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Folha4!$E$5:$E$14</c:f>
              <c:numCache>
                <c:formatCode>0.00%</c:formatCode>
                <c:ptCount val="10"/>
                <c:pt idx="0">
                  <c:v>0.2306</c:v>
                </c:pt>
                <c:pt idx="1">
                  <c:v>0.18779999999999999</c:v>
                </c:pt>
                <c:pt idx="2">
                  <c:v>0.17649999999999999</c:v>
                </c:pt>
                <c:pt idx="3">
                  <c:v>0.2586</c:v>
                </c:pt>
                <c:pt idx="4">
                  <c:v>0.25609999999999999</c:v>
                </c:pt>
                <c:pt idx="5">
                  <c:v>0.30980000000000002</c:v>
                </c:pt>
                <c:pt idx="6">
                  <c:v>0.32890000000000003</c:v>
                </c:pt>
                <c:pt idx="7">
                  <c:v>0.30420000000000003</c:v>
                </c:pt>
                <c:pt idx="8">
                  <c:v>0.30859999999999999</c:v>
                </c:pt>
                <c:pt idx="9">
                  <c:v>0.31480000000000002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91456"/>
        <c:axId val="191093376"/>
      </c:lineChart>
      <c:catAx>
        <c:axId val="19109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1093376"/>
        <c:crosses val="autoZero"/>
        <c:auto val="1"/>
        <c:lblAlgn val="ctr"/>
        <c:lblOffset val="100"/>
        <c:noMultiLvlLbl val="0"/>
      </c:catAx>
      <c:valAx>
        <c:axId val="191093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1091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Folha4!$C$4</c:f>
              <c:strCache>
                <c:ptCount val="1"/>
                <c:pt idx="0">
                  <c:v> Ativo</c:v>
                </c:pt>
              </c:strCache>
            </c:strRef>
          </c:tx>
          <c:marker>
            <c:symbol val="none"/>
          </c:marker>
          <c:cat>
            <c:numRef>
              <c:f>Folha4!$B$5:$B$14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Folha4!$C$5:$C$14</c:f>
              <c:numCache>
                <c:formatCode>#,##0.00</c:formatCode>
                <c:ptCount val="10"/>
                <c:pt idx="0">
                  <c:v>1616786.8</c:v>
                </c:pt>
                <c:pt idx="1">
                  <c:v>1591203.64</c:v>
                </c:pt>
                <c:pt idx="2">
                  <c:v>2331661.7799999998</c:v>
                </c:pt>
                <c:pt idx="3">
                  <c:v>1757147.62</c:v>
                </c:pt>
                <c:pt idx="4">
                  <c:v>1982814.64</c:v>
                </c:pt>
                <c:pt idx="5">
                  <c:v>2068480.82</c:v>
                </c:pt>
                <c:pt idx="6">
                  <c:v>2125879.33</c:v>
                </c:pt>
                <c:pt idx="7">
                  <c:v>2146619.67</c:v>
                </c:pt>
                <c:pt idx="8">
                  <c:v>2223516.02</c:v>
                </c:pt>
                <c:pt idx="9">
                  <c:v>2345363.65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119744"/>
        <c:axId val="191121280"/>
      </c:lineChart>
      <c:catAx>
        <c:axId val="191119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1121280"/>
        <c:crosses val="autoZero"/>
        <c:auto val="1"/>
        <c:lblAlgn val="ctr"/>
        <c:lblOffset val="100"/>
        <c:noMultiLvlLbl val="0"/>
      </c:catAx>
      <c:valAx>
        <c:axId val="191121280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191119744"/>
        <c:crosses val="autoZero"/>
        <c:crossBetween val="between"/>
      </c:valAx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Folha4!$G$4</c:f>
              <c:strCache>
                <c:ptCount val="1"/>
                <c:pt idx="0">
                  <c:v>Inventários</c:v>
                </c:pt>
              </c:strCache>
            </c:strRef>
          </c:tx>
          <c:marker>
            <c:symbol val="none"/>
          </c:marker>
          <c:cat>
            <c:numRef>
              <c:f>Folha4!$B$5:$B$14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Folha4!$G$5:$G$14</c:f>
              <c:numCache>
                <c:formatCode>#,##0.00</c:formatCode>
                <c:ptCount val="10"/>
                <c:pt idx="0">
                  <c:v>408488.88</c:v>
                </c:pt>
                <c:pt idx="1">
                  <c:v>403310.97</c:v>
                </c:pt>
                <c:pt idx="2">
                  <c:v>408488.88</c:v>
                </c:pt>
                <c:pt idx="3">
                  <c:v>462814.41</c:v>
                </c:pt>
                <c:pt idx="4">
                  <c:v>502651.8</c:v>
                </c:pt>
                <c:pt idx="5">
                  <c:v>280756.78000000003</c:v>
                </c:pt>
                <c:pt idx="6">
                  <c:v>548078.77</c:v>
                </c:pt>
                <c:pt idx="7">
                  <c:v>516119.94</c:v>
                </c:pt>
                <c:pt idx="8">
                  <c:v>542921.94999999995</c:v>
                </c:pt>
                <c:pt idx="9">
                  <c:v>540667.57999999996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145472"/>
        <c:axId val="191147008"/>
      </c:lineChart>
      <c:catAx>
        <c:axId val="19114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1147008"/>
        <c:crosses val="autoZero"/>
        <c:auto val="1"/>
        <c:lblAlgn val="ctr"/>
        <c:lblOffset val="100"/>
        <c:noMultiLvlLbl val="0"/>
      </c:catAx>
      <c:valAx>
        <c:axId val="191147008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191145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641025641025643"/>
          <c:y val="2.547770700636942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Folha5!$C$4</c:f>
              <c:strCache>
                <c:ptCount val="1"/>
                <c:pt idx="0">
                  <c:v>∆ Inventários</c:v>
                </c:pt>
              </c:strCache>
            </c:strRef>
          </c:tx>
          <c:invertIfNegative val="0"/>
          <c:cat>
            <c:numRef>
              <c:f>Folha5!$B$5:$B$14</c:f>
              <c:numCache>
                <c:formatCode>General</c:formatCode>
                <c:ptCount val="10"/>
                <c:pt idx="0">
                  <c:v>2014</c:v>
                </c:pt>
                <c:pt idx="1">
                  <c:v>2013</c:v>
                </c:pt>
                <c:pt idx="2">
                  <c:v>2012</c:v>
                </c:pt>
                <c:pt idx="3">
                  <c:v>2011</c:v>
                </c:pt>
                <c:pt idx="4">
                  <c:v>2010</c:v>
                </c:pt>
                <c:pt idx="5">
                  <c:v>2009</c:v>
                </c:pt>
                <c:pt idx="6">
                  <c:v>2008</c:v>
                </c:pt>
                <c:pt idx="7">
                  <c:v>2007</c:v>
                </c:pt>
                <c:pt idx="8">
                  <c:v>2006</c:v>
                </c:pt>
                <c:pt idx="9">
                  <c:v>2005</c:v>
                </c:pt>
              </c:numCache>
            </c:numRef>
          </c:cat>
          <c:val>
            <c:numRef>
              <c:f>Folha5!$C$5:$C$14</c:f>
              <c:numCache>
                <c:formatCode>#,##0.00</c:formatCode>
                <c:ptCount val="10"/>
                <c:pt idx="0">
                  <c:v>19304.82</c:v>
                </c:pt>
                <c:pt idx="1">
                  <c:v>11307.45</c:v>
                </c:pt>
                <c:pt idx="2">
                  <c:v>3650.89</c:v>
                </c:pt>
                <c:pt idx="3">
                  <c:v>15417.49</c:v>
                </c:pt>
                <c:pt idx="4">
                  <c:v>51103.3</c:v>
                </c:pt>
                <c:pt idx="5">
                  <c:v>78348.06</c:v>
                </c:pt>
                <c:pt idx="6">
                  <c:v>71544.66</c:v>
                </c:pt>
                <c:pt idx="7">
                  <c:v>-10589.26</c:v>
                </c:pt>
                <c:pt idx="8">
                  <c:v>10589.26</c:v>
                </c:pt>
                <c:pt idx="9">
                  <c:v>28459.040000000001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91278080"/>
        <c:axId val="191283968"/>
      </c:barChart>
      <c:dateAx>
        <c:axId val="19127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 anchor="t" anchorCtr="0"/>
          <a:lstStyle/>
          <a:p>
            <a:pPr>
              <a:defRPr/>
            </a:pPr>
            <a:endParaRPr lang="pt-PT"/>
          </a:p>
        </c:txPr>
        <c:crossAx val="191283968"/>
        <c:crosses val="autoZero"/>
        <c:auto val="0"/>
        <c:lblOffset val="100"/>
        <c:baseTimeUnit val="days"/>
      </c:dateAx>
      <c:valAx>
        <c:axId val="191283968"/>
        <c:scaling>
          <c:orientation val="minMax"/>
        </c:scaling>
        <c:delete val="0"/>
        <c:axPos val="l"/>
        <c:majorGridlines/>
        <c:numFmt formatCode="#,##0.00" sourceLinked="1"/>
        <c:majorTickMark val="none"/>
        <c:minorTickMark val="none"/>
        <c:tickLblPos val="nextTo"/>
        <c:crossAx val="19127808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4</xdr:row>
      <xdr:rowOff>47625</xdr:rowOff>
    </xdr:from>
    <xdr:to>
      <xdr:col>16</xdr:col>
      <xdr:colOff>314325</xdr:colOff>
      <xdr:row>17</xdr:row>
      <xdr:rowOff>57150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15</xdr:row>
      <xdr:rowOff>133350</xdr:rowOff>
    </xdr:from>
    <xdr:to>
      <xdr:col>5</xdr:col>
      <xdr:colOff>714375</xdr:colOff>
      <xdr:row>30</xdr:row>
      <xdr:rowOff>19050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476250</xdr:colOff>
      <xdr:row>15</xdr:row>
      <xdr:rowOff>180975</xdr:rowOff>
    </xdr:from>
    <xdr:to>
      <xdr:col>19</xdr:col>
      <xdr:colOff>457200</xdr:colOff>
      <xdr:row>31</xdr:row>
      <xdr:rowOff>47625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85725</xdr:colOff>
      <xdr:row>16</xdr:row>
      <xdr:rowOff>0</xdr:rowOff>
    </xdr:from>
    <xdr:to>
      <xdr:col>12</xdr:col>
      <xdr:colOff>390525</xdr:colOff>
      <xdr:row>30</xdr:row>
      <xdr:rowOff>76200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275167</xdr:colOff>
      <xdr:row>1</xdr:row>
      <xdr:rowOff>94191</xdr:rowOff>
    </xdr:from>
    <xdr:to>
      <xdr:col>16</xdr:col>
      <xdr:colOff>624418</xdr:colOff>
      <xdr:row>15</xdr:row>
      <xdr:rowOff>117474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370417</xdr:colOff>
      <xdr:row>15</xdr:row>
      <xdr:rowOff>157691</xdr:rowOff>
    </xdr:from>
    <xdr:to>
      <xdr:col>16</xdr:col>
      <xdr:colOff>222249</xdr:colOff>
      <xdr:row>30</xdr:row>
      <xdr:rowOff>43391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264583</xdr:colOff>
      <xdr:row>14</xdr:row>
      <xdr:rowOff>99483</xdr:rowOff>
    </xdr:from>
    <xdr:to>
      <xdr:col>6</xdr:col>
      <xdr:colOff>497416</xdr:colOff>
      <xdr:row>28</xdr:row>
      <xdr:rowOff>165099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275167</xdr:colOff>
      <xdr:row>29</xdr:row>
      <xdr:rowOff>35984</xdr:rowOff>
    </xdr:from>
    <xdr:to>
      <xdr:col>6</xdr:col>
      <xdr:colOff>508000</xdr:colOff>
      <xdr:row>43</xdr:row>
      <xdr:rowOff>112184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628650</xdr:colOff>
      <xdr:row>3</xdr:row>
      <xdr:rowOff>9525</xdr:rowOff>
    </xdr:from>
    <xdr:to>
      <xdr:col>14</xdr:col>
      <xdr:colOff>95250</xdr:colOff>
      <xdr:row>18</xdr:row>
      <xdr:rowOff>114300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652462</xdr:colOff>
      <xdr:row>15</xdr:row>
      <xdr:rowOff>33337</xdr:rowOff>
    </xdr:from>
    <xdr:to>
      <xdr:col>5</xdr:col>
      <xdr:colOff>1090612</xdr:colOff>
      <xdr:row>29</xdr:row>
      <xdr:rowOff>109537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406135</xdr:colOff>
      <xdr:row>15</xdr:row>
      <xdr:rowOff>123295</xdr:rowOff>
    </xdr:from>
    <xdr:to>
      <xdr:col>9</xdr:col>
      <xdr:colOff>422010</xdr:colOff>
      <xdr:row>30</xdr:row>
      <xdr:rowOff>8995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482864</xdr:colOff>
      <xdr:row>16</xdr:row>
      <xdr:rowOff>120650</xdr:rowOff>
    </xdr:from>
    <xdr:to>
      <xdr:col>25</xdr:col>
      <xdr:colOff>239447</xdr:colOff>
      <xdr:row>31</xdr:row>
      <xdr:rowOff>7673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250031</xdr:colOff>
      <xdr:row>1</xdr:row>
      <xdr:rowOff>45245</xdr:rowOff>
    </xdr:from>
    <xdr:to>
      <xdr:col>26</xdr:col>
      <xdr:colOff>678656</xdr:colOff>
      <xdr:row>14</xdr:row>
      <xdr:rowOff>169070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6"/>
  <sheetViews>
    <sheetView showGridLines="0" zoomScaleNormal="100" workbookViewId="0">
      <selection activeCell="F15" sqref="F15"/>
    </sheetView>
  </sheetViews>
  <sheetFormatPr defaultRowHeight="15" x14ac:dyDescent="0.25"/>
  <cols>
    <col min="2" max="2" width="16.625" style="39" bestFit="1" customWidth="1"/>
    <col min="3" max="3" width="9" style="39" customWidth="1"/>
    <col min="4" max="4" width="10.625" style="39" customWidth="1"/>
    <col min="5" max="5" width="9.875" style="39" customWidth="1"/>
    <col min="6" max="6" width="5.875" style="39" customWidth="1"/>
    <col min="7" max="7" width="4.375" style="39" bestFit="1" customWidth="1"/>
    <col min="8" max="8" width="9" style="39"/>
  </cols>
  <sheetData>
    <row r="3" spans="2:7" ht="15.75" thickBot="1" x14ac:dyDescent="0.3">
      <c r="B3" s="39" t="s">
        <v>69</v>
      </c>
    </row>
    <row r="4" spans="2:7" ht="16.5" thickTop="1" thickBot="1" x14ac:dyDescent="0.3">
      <c r="B4" s="115" t="s">
        <v>0</v>
      </c>
      <c r="C4" s="114" t="s">
        <v>1</v>
      </c>
      <c r="D4" s="114"/>
      <c r="E4" s="114"/>
      <c r="F4" s="117" t="s">
        <v>3</v>
      </c>
      <c r="G4" s="119" t="s">
        <v>2</v>
      </c>
    </row>
    <row r="5" spans="2:7" ht="15.75" thickBot="1" x14ac:dyDescent="0.3">
      <c r="B5" s="116"/>
      <c r="C5" s="64" t="s">
        <v>7</v>
      </c>
      <c r="D5" s="64" t="s">
        <v>8</v>
      </c>
      <c r="E5" s="65" t="s">
        <v>9</v>
      </c>
      <c r="F5" s="118"/>
      <c r="G5" s="120"/>
    </row>
    <row r="6" spans="2:7" ht="15.75" thickBot="1" x14ac:dyDescent="0.3">
      <c r="B6" s="52" t="s">
        <v>4</v>
      </c>
      <c r="C6" s="66">
        <v>76</v>
      </c>
      <c r="D6" s="66">
        <v>1</v>
      </c>
      <c r="E6" s="66">
        <v>0</v>
      </c>
      <c r="F6" s="66">
        <f>SUM(C6:E6)</f>
        <v>77</v>
      </c>
      <c r="G6" s="67">
        <f>F6/$F$9</f>
        <v>0.63114754098360659</v>
      </c>
    </row>
    <row r="7" spans="2:7" ht="15.75" thickBot="1" x14ac:dyDescent="0.3">
      <c r="B7" s="52" t="s">
        <v>5</v>
      </c>
      <c r="C7" s="66">
        <v>11</v>
      </c>
      <c r="D7" s="66">
        <v>2</v>
      </c>
      <c r="E7" s="66">
        <v>0</v>
      </c>
      <c r="F7" s="66">
        <f>SUM(C7:E7)</f>
        <v>13</v>
      </c>
      <c r="G7" s="67">
        <f t="shared" ref="G7:G9" si="0">F7/$F$9</f>
        <v>0.10655737704918032</v>
      </c>
    </row>
    <row r="8" spans="2:7" ht="15.75" thickBot="1" x14ac:dyDescent="0.3">
      <c r="B8" s="52" t="s">
        <v>6</v>
      </c>
      <c r="C8" s="66">
        <v>27</v>
      </c>
      <c r="D8" s="66">
        <v>5</v>
      </c>
      <c r="E8" s="66">
        <v>0</v>
      </c>
      <c r="F8" s="66">
        <f>SUM(C8:E8)</f>
        <v>32</v>
      </c>
      <c r="G8" s="67">
        <f t="shared" si="0"/>
        <v>0.26229508196721313</v>
      </c>
    </row>
    <row r="9" spans="2:7" ht="15.75" thickBot="1" x14ac:dyDescent="0.3">
      <c r="B9" s="52" t="s">
        <v>3</v>
      </c>
      <c r="C9" s="66">
        <f>SUM(C6:C8)</f>
        <v>114</v>
      </c>
      <c r="D9" s="66">
        <f>SUM(D6:D8)</f>
        <v>8</v>
      </c>
      <c r="E9" s="66">
        <f>SUM(E6:E8)</f>
        <v>0</v>
      </c>
      <c r="F9" s="66">
        <f>SUM(F6:F8)</f>
        <v>122</v>
      </c>
      <c r="G9" s="67">
        <f t="shared" si="0"/>
        <v>1</v>
      </c>
    </row>
    <row r="10" spans="2:7" ht="15.75" thickBot="1" x14ac:dyDescent="0.3">
      <c r="B10" s="68" t="s">
        <v>2</v>
      </c>
      <c r="C10" s="69">
        <f>C9/$F$9</f>
        <v>0.93442622950819676</v>
      </c>
      <c r="D10" s="69">
        <f t="shared" ref="D10:E10" si="1">D9/$F$9</f>
        <v>6.5573770491803282E-2</v>
      </c>
      <c r="E10" s="69">
        <f t="shared" si="1"/>
        <v>0</v>
      </c>
      <c r="F10" s="69"/>
      <c r="G10" s="70"/>
    </row>
    <row r="11" spans="2:7" ht="15.75" thickTop="1" x14ac:dyDescent="0.25"/>
    <row r="14" spans="2:7" x14ac:dyDescent="0.25">
      <c r="B14" s="39" t="s">
        <v>61</v>
      </c>
      <c r="C14" s="39">
        <v>76</v>
      </c>
      <c r="D14" s="39">
        <v>1</v>
      </c>
      <c r="E14" s="39">
        <v>0</v>
      </c>
    </row>
    <row r="15" spans="2:7" x14ac:dyDescent="0.25">
      <c r="B15" s="39" t="s">
        <v>62</v>
      </c>
      <c r="C15" s="39">
        <v>11</v>
      </c>
      <c r="D15" s="39">
        <v>2</v>
      </c>
      <c r="E15" s="39">
        <v>0</v>
      </c>
      <c r="F15" s="48"/>
    </row>
    <row r="16" spans="2:7" x14ac:dyDescent="0.25">
      <c r="B16" s="39" t="s">
        <v>63</v>
      </c>
      <c r="C16" s="39">
        <v>27</v>
      </c>
      <c r="D16" s="39">
        <v>5</v>
      </c>
      <c r="E16" s="39">
        <v>0</v>
      </c>
    </row>
  </sheetData>
  <mergeCells count="4">
    <mergeCell ref="C4:E4"/>
    <mergeCell ref="B4:B5"/>
    <mergeCell ref="F4:F5"/>
    <mergeCell ref="G4:G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21"/>
  <sheetViews>
    <sheetView topLeftCell="D1" workbookViewId="0">
      <selection activeCell="I14" sqref="I14"/>
    </sheetView>
  </sheetViews>
  <sheetFormatPr defaultRowHeight="15" x14ac:dyDescent="0.25"/>
  <cols>
    <col min="2" max="2" width="15.5" bestFit="1" customWidth="1"/>
    <col min="3" max="3" width="13.625" bestFit="1" customWidth="1"/>
    <col min="4" max="4" width="11.75" customWidth="1"/>
    <col min="5" max="5" width="19.75" bestFit="1" customWidth="1"/>
    <col min="6" max="7" width="8.75" bestFit="1" customWidth="1"/>
    <col min="8" max="8" width="9.5" bestFit="1" customWidth="1"/>
    <col min="10" max="10" width="10.375" customWidth="1"/>
  </cols>
  <sheetData>
    <row r="3" spans="2:9" ht="15.75" thickBot="1" x14ac:dyDescent="0.3">
      <c r="B3" s="121"/>
      <c r="C3" s="121"/>
      <c r="D3" s="39"/>
      <c r="E3" s="43" t="s">
        <v>44</v>
      </c>
      <c r="F3" s="39"/>
      <c r="G3" s="39"/>
      <c r="H3" s="39"/>
      <c r="I3" s="39"/>
    </row>
    <row r="4" spans="2:9" ht="16.5" thickTop="1" thickBot="1" x14ac:dyDescent="0.3">
      <c r="B4" s="49" t="s">
        <v>12</v>
      </c>
      <c r="C4" s="50" t="s">
        <v>13</v>
      </c>
      <c r="D4" s="39"/>
      <c r="E4" s="51" t="s">
        <v>26</v>
      </c>
      <c r="F4" s="39"/>
      <c r="G4" s="39"/>
      <c r="H4" s="39"/>
      <c r="I4" s="39"/>
    </row>
    <row r="5" spans="2:9" ht="16.5" thickTop="1" thickBot="1" x14ac:dyDescent="0.3">
      <c r="B5" s="52" t="s">
        <v>10</v>
      </c>
      <c r="C5" s="53">
        <v>19</v>
      </c>
      <c r="D5" s="39"/>
      <c r="E5" s="54"/>
      <c r="F5" s="55" t="s">
        <v>27</v>
      </c>
      <c r="G5" s="56" t="s">
        <v>11</v>
      </c>
      <c r="H5" s="39"/>
      <c r="I5" s="39"/>
    </row>
    <row r="6" spans="2:9" ht="15.75" thickBot="1" x14ac:dyDescent="0.3">
      <c r="B6" s="57" t="s">
        <v>11</v>
      </c>
      <c r="C6" s="58">
        <v>103</v>
      </c>
      <c r="D6" s="39"/>
      <c r="E6" s="74" t="s">
        <v>14</v>
      </c>
      <c r="F6" s="9">
        <v>7318.93</v>
      </c>
      <c r="G6" s="10">
        <v>3595.49</v>
      </c>
      <c r="H6" s="39"/>
      <c r="I6" s="76" t="s">
        <v>65</v>
      </c>
    </row>
    <row r="7" spans="2:9" ht="15.75" thickTop="1" x14ac:dyDescent="0.25">
      <c r="B7" s="122" t="s">
        <v>77</v>
      </c>
      <c r="C7" s="122"/>
      <c r="D7" s="39"/>
      <c r="E7" s="74" t="s">
        <v>15</v>
      </c>
      <c r="F7" s="9">
        <v>-1641.7</v>
      </c>
      <c r="G7" s="10">
        <v>-9711.64</v>
      </c>
      <c r="H7" s="85"/>
      <c r="I7" s="39"/>
    </row>
    <row r="8" spans="2:9" x14ac:dyDescent="0.25">
      <c r="C8" s="39"/>
      <c r="D8" s="39"/>
      <c r="E8" s="74" t="s">
        <v>16</v>
      </c>
      <c r="F8" s="9">
        <v>2572714.5</v>
      </c>
      <c r="G8" s="10">
        <v>1112882.68</v>
      </c>
      <c r="H8" s="39"/>
      <c r="I8" s="78" t="s">
        <v>66</v>
      </c>
    </row>
    <row r="9" spans="2:9" x14ac:dyDescent="0.25">
      <c r="B9" s="39"/>
      <c r="C9" s="39"/>
      <c r="D9" s="39"/>
      <c r="E9" s="74" t="s">
        <v>17</v>
      </c>
      <c r="F9" s="9">
        <v>903556.51</v>
      </c>
      <c r="G9" s="10">
        <v>276373.26</v>
      </c>
      <c r="H9" s="39"/>
      <c r="I9" s="39"/>
    </row>
    <row r="10" spans="2:9" x14ac:dyDescent="0.25">
      <c r="B10" s="39"/>
      <c r="C10" s="39"/>
      <c r="D10" s="39"/>
      <c r="E10" s="77" t="s">
        <v>18</v>
      </c>
      <c r="F10" s="59">
        <v>3.3E-3</v>
      </c>
      <c r="G10" s="60">
        <v>1.1599999999999999E-2</v>
      </c>
      <c r="H10" s="39"/>
      <c r="I10" s="80" t="s">
        <v>67</v>
      </c>
    </row>
    <row r="11" spans="2:9" x14ac:dyDescent="0.25">
      <c r="B11" s="39"/>
      <c r="C11" s="39"/>
      <c r="D11" s="39"/>
      <c r="E11" s="77" t="s">
        <v>19</v>
      </c>
      <c r="F11" s="59">
        <v>-0.34820000000000001</v>
      </c>
      <c r="G11" s="61">
        <v>9.9000000000000008E-3</v>
      </c>
      <c r="H11" s="39"/>
      <c r="I11" s="39"/>
    </row>
    <row r="12" spans="2:9" x14ac:dyDescent="0.25">
      <c r="B12" s="39"/>
      <c r="C12" s="39"/>
      <c r="D12" s="39"/>
      <c r="E12" s="77" t="s">
        <v>20</v>
      </c>
      <c r="F12" s="59">
        <v>3.8600000000000002E-2</v>
      </c>
      <c r="G12" s="61">
        <v>6.6500000000000004E-2</v>
      </c>
      <c r="H12" s="39"/>
      <c r="I12" s="39"/>
    </row>
    <row r="13" spans="2:9" x14ac:dyDescent="0.25">
      <c r="B13" s="39"/>
      <c r="C13" s="39"/>
      <c r="D13" s="39"/>
      <c r="E13" s="77" t="s">
        <v>21</v>
      </c>
      <c r="F13" s="59">
        <v>0.66749999999999998</v>
      </c>
      <c r="G13" s="60">
        <v>0.78149999999999997</v>
      </c>
      <c r="H13" s="39"/>
      <c r="I13" s="39"/>
    </row>
    <row r="14" spans="2:9" x14ac:dyDescent="0.25">
      <c r="B14" s="39"/>
      <c r="C14" s="39"/>
      <c r="D14" s="39"/>
      <c r="E14" s="79" t="s">
        <v>22</v>
      </c>
      <c r="F14" s="62">
        <v>7</v>
      </c>
      <c r="G14" s="63">
        <v>3</v>
      </c>
      <c r="H14" s="39"/>
      <c r="I14" s="39">
        <f>9711/1641</f>
        <v>5.9177330895795244</v>
      </c>
    </row>
    <row r="15" spans="2:9" x14ac:dyDescent="0.25">
      <c r="B15" s="39"/>
      <c r="C15" s="39"/>
      <c r="D15" s="39"/>
      <c r="E15" s="77" t="s">
        <v>23</v>
      </c>
      <c r="F15" s="59">
        <v>0.33250000000000002</v>
      </c>
      <c r="G15" s="10">
        <v>21.85</v>
      </c>
      <c r="H15" s="39"/>
      <c r="I15" s="83"/>
    </row>
    <row r="16" spans="2:9" x14ac:dyDescent="0.25">
      <c r="B16" s="39"/>
      <c r="C16" s="39"/>
      <c r="D16" s="39"/>
      <c r="E16" s="74" t="s">
        <v>24</v>
      </c>
      <c r="F16" s="9">
        <v>12724.38</v>
      </c>
      <c r="G16" s="10">
        <v>3218.99</v>
      </c>
      <c r="H16" s="39"/>
      <c r="I16" s="39"/>
    </row>
    <row r="17" spans="2:9" ht="15.75" thickBot="1" x14ac:dyDescent="0.3">
      <c r="B17" s="39"/>
      <c r="C17" s="39"/>
      <c r="D17" s="39"/>
      <c r="E17" s="75" t="s">
        <v>25</v>
      </c>
      <c r="F17" s="81">
        <v>589561.88</v>
      </c>
      <c r="G17" s="82">
        <v>280692.58</v>
      </c>
      <c r="H17" s="39"/>
      <c r="I17" s="39"/>
    </row>
    <row r="18" spans="2:9" ht="15.75" thickTop="1" x14ac:dyDescent="0.25">
      <c r="B18" s="39"/>
      <c r="C18" s="39"/>
      <c r="D18" s="39"/>
      <c r="E18" s="39" t="s">
        <v>70</v>
      </c>
      <c r="F18" s="39"/>
      <c r="G18" s="39"/>
      <c r="H18" s="39"/>
      <c r="I18" s="39"/>
    </row>
    <row r="19" spans="2:9" x14ac:dyDescent="0.25">
      <c r="B19" s="39"/>
      <c r="C19" s="39"/>
      <c r="D19" s="39"/>
      <c r="E19" s="39"/>
      <c r="F19" s="39"/>
      <c r="G19" s="39"/>
      <c r="H19" s="39"/>
      <c r="I19" s="39"/>
    </row>
    <row r="20" spans="2:9" x14ac:dyDescent="0.25">
      <c r="B20" s="39"/>
      <c r="C20" s="39"/>
      <c r="D20" s="39"/>
      <c r="E20" s="39"/>
      <c r="F20" s="39"/>
      <c r="G20" s="39"/>
      <c r="H20" s="39"/>
      <c r="I20" s="39"/>
    </row>
    <row r="21" spans="2:9" x14ac:dyDescent="0.25">
      <c r="B21" s="39"/>
      <c r="C21" s="39"/>
      <c r="D21" s="39"/>
      <c r="E21" s="39"/>
      <c r="F21" s="39"/>
      <c r="G21" s="39"/>
      <c r="H21" s="39"/>
      <c r="I21" s="39"/>
    </row>
  </sheetData>
  <mergeCells count="2">
    <mergeCell ref="B3:C3"/>
    <mergeCell ref="B7:C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5"/>
  <sheetViews>
    <sheetView workbookViewId="0">
      <selection activeCell="I11" sqref="I11"/>
    </sheetView>
  </sheetViews>
  <sheetFormatPr defaultRowHeight="15" x14ac:dyDescent="0.25"/>
  <cols>
    <col min="2" max="2" width="15.625" bestFit="1" customWidth="1"/>
    <col min="3" max="3" width="7.5" bestFit="1" customWidth="1"/>
    <col min="4" max="4" width="12" customWidth="1"/>
    <col min="5" max="5" width="10.375" bestFit="1" customWidth="1"/>
    <col min="6" max="6" width="11.75" bestFit="1" customWidth="1"/>
    <col min="7" max="7" width="9.25" bestFit="1" customWidth="1"/>
    <col min="8" max="8" width="11.75" bestFit="1" customWidth="1"/>
    <col min="9" max="9" width="8" bestFit="1" customWidth="1"/>
  </cols>
  <sheetData>
    <row r="2" spans="2:10" ht="15.75" thickBot="1" x14ac:dyDescent="0.3"/>
    <row r="3" spans="2:10" ht="24.75" thickTop="1" x14ac:dyDescent="0.25">
      <c r="B3" s="4" t="s">
        <v>29</v>
      </c>
      <c r="C3" s="6" t="s">
        <v>30</v>
      </c>
      <c r="D3" s="39"/>
      <c r="E3" s="39"/>
      <c r="F3" s="39"/>
      <c r="G3" s="39"/>
      <c r="H3" s="39"/>
      <c r="I3" s="39"/>
      <c r="J3" s="39"/>
    </row>
    <row r="4" spans="2:10" x14ac:dyDescent="0.25">
      <c r="B4" s="18" t="s">
        <v>28</v>
      </c>
      <c r="C4" s="40">
        <v>19</v>
      </c>
      <c r="D4" s="39"/>
      <c r="E4" s="39"/>
      <c r="F4" s="39"/>
      <c r="G4" s="39"/>
      <c r="H4" s="39"/>
      <c r="I4" s="39"/>
      <c r="J4" s="39"/>
    </row>
    <row r="5" spans="2:10" x14ac:dyDescent="0.25">
      <c r="B5" s="18" t="s">
        <v>32</v>
      </c>
      <c r="C5" s="40">
        <v>102</v>
      </c>
      <c r="D5" s="83">
        <f>C5/C8</f>
        <v>0.83606557377049184</v>
      </c>
      <c r="E5" s="39"/>
      <c r="F5" s="39"/>
      <c r="G5" s="39"/>
      <c r="H5" s="39"/>
      <c r="I5" s="39"/>
      <c r="J5" s="39"/>
    </row>
    <row r="6" spans="2:10" x14ac:dyDescent="0.25">
      <c r="B6" s="18" t="s">
        <v>33</v>
      </c>
      <c r="C6" s="40">
        <v>1</v>
      </c>
      <c r="D6" s="39"/>
      <c r="E6" s="39"/>
      <c r="F6" s="39"/>
      <c r="G6" s="39"/>
      <c r="H6" s="39"/>
      <c r="I6" s="39"/>
      <c r="J6" s="39"/>
    </row>
    <row r="7" spans="2:10" x14ac:dyDescent="0.25">
      <c r="B7" s="18" t="s">
        <v>34</v>
      </c>
      <c r="C7" s="40">
        <v>0</v>
      </c>
      <c r="D7" s="39"/>
      <c r="E7" s="39"/>
      <c r="F7" s="39"/>
      <c r="G7" s="39"/>
      <c r="H7" s="39"/>
      <c r="I7" s="39"/>
      <c r="J7" s="39"/>
    </row>
    <row r="8" spans="2:10" ht="15.75" thickBot="1" x14ac:dyDescent="0.3">
      <c r="B8" s="41" t="s">
        <v>31</v>
      </c>
      <c r="C8" s="42">
        <f>SUM(C4:C7)</f>
        <v>122</v>
      </c>
      <c r="D8" s="39"/>
      <c r="F8" s="86">
        <f>SUM(F11:F13)</f>
        <v>122</v>
      </c>
      <c r="G8" s="39"/>
      <c r="H8" s="39">
        <f>20+13+87</f>
        <v>120</v>
      </c>
      <c r="I8" s="39"/>
      <c r="J8" s="39"/>
    </row>
    <row r="9" spans="2:10" ht="16.5" thickTop="1" thickBot="1" x14ac:dyDescent="0.3">
      <c r="B9" s="39" t="s">
        <v>71</v>
      </c>
      <c r="C9" s="39"/>
      <c r="D9" s="39"/>
      <c r="E9" s="43" t="s">
        <v>64</v>
      </c>
      <c r="F9" s="39"/>
      <c r="G9" s="39"/>
      <c r="H9" s="39"/>
      <c r="I9" s="39"/>
      <c r="J9" s="39"/>
    </row>
    <row r="10" spans="2:10" ht="15.75" thickTop="1" x14ac:dyDescent="0.25">
      <c r="B10" s="39"/>
      <c r="C10" s="39"/>
      <c r="D10" s="39"/>
      <c r="E10" s="44" t="s">
        <v>25</v>
      </c>
      <c r="F10" s="45" t="s">
        <v>43</v>
      </c>
      <c r="G10" s="16" t="s">
        <v>38</v>
      </c>
      <c r="H10" s="16" t="s">
        <v>39</v>
      </c>
      <c r="I10" s="16" t="s">
        <v>40</v>
      </c>
      <c r="J10" s="17" t="s">
        <v>24</v>
      </c>
    </row>
    <row r="11" spans="2:10" x14ac:dyDescent="0.25">
      <c r="B11" s="39"/>
      <c r="C11" s="39"/>
      <c r="D11" s="39"/>
      <c r="E11" s="46" t="s">
        <v>35</v>
      </c>
      <c r="F11" s="71">
        <v>20</v>
      </c>
      <c r="G11" s="9">
        <v>561863.18000000005</v>
      </c>
      <c r="H11" s="9">
        <v>-23989.73</v>
      </c>
      <c r="I11" s="9">
        <v>586.67999999999995</v>
      </c>
      <c r="J11" s="10">
        <v>13880.06</v>
      </c>
    </row>
    <row r="12" spans="2:10" x14ac:dyDescent="0.25">
      <c r="B12" s="39"/>
      <c r="C12" s="39"/>
      <c r="D12" s="39"/>
      <c r="E12" s="46" t="s">
        <v>36</v>
      </c>
      <c r="F12" s="71">
        <v>13</v>
      </c>
      <c r="G12" s="9">
        <v>327283.90999999997</v>
      </c>
      <c r="H12" s="9">
        <v>1205.8599999999999</v>
      </c>
      <c r="I12" s="9">
        <v>1190.07</v>
      </c>
      <c r="J12" s="10">
        <v>1514.13</v>
      </c>
    </row>
    <row r="13" spans="2:10" ht="15.75" thickBot="1" x14ac:dyDescent="0.3">
      <c r="B13" s="39"/>
      <c r="C13" s="39"/>
      <c r="D13" s="39"/>
      <c r="E13" s="47" t="s">
        <v>37</v>
      </c>
      <c r="F13" s="72">
        <v>89</v>
      </c>
      <c r="G13" s="13">
        <v>2833869.83</v>
      </c>
      <c r="H13" s="13">
        <v>3599.28</v>
      </c>
      <c r="I13" s="13">
        <v>9061.2900000000009</v>
      </c>
      <c r="J13" s="14">
        <v>15500.78</v>
      </c>
    </row>
    <row r="14" spans="2:10" ht="15.75" thickTop="1" x14ac:dyDescent="0.25">
      <c r="B14" s="39"/>
      <c r="C14" s="39"/>
      <c r="D14" s="39"/>
      <c r="E14" s="48" t="s">
        <v>72</v>
      </c>
      <c r="F14" s="48"/>
      <c r="G14" s="48"/>
      <c r="H14" s="48"/>
      <c r="I14" s="48"/>
      <c r="J14" s="39"/>
    </row>
    <row r="15" spans="2:10" x14ac:dyDescent="0.25">
      <c r="E15" s="84" t="s">
        <v>68</v>
      </c>
      <c r="F15" s="1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9"/>
  <sheetViews>
    <sheetView workbookViewId="0">
      <selection activeCell="C14" sqref="C14"/>
    </sheetView>
  </sheetViews>
  <sheetFormatPr defaultRowHeight="15" x14ac:dyDescent="0.25"/>
  <cols>
    <col min="3" max="3" width="12.375" bestFit="1" customWidth="1"/>
    <col min="4" max="4" width="14.375" bestFit="1" customWidth="1"/>
    <col min="5" max="5" width="12.875" customWidth="1"/>
  </cols>
  <sheetData>
    <row r="3" spans="2:6" ht="15.75" thickBot="1" x14ac:dyDescent="0.3">
      <c r="B3" t="s">
        <v>74</v>
      </c>
    </row>
    <row r="4" spans="2:6" ht="24.75" thickTop="1" x14ac:dyDescent="0.25">
      <c r="B4" s="15"/>
      <c r="C4" s="5" t="s">
        <v>47</v>
      </c>
      <c r="D4" s="5" t="s">
        <v>17</v>
      </c>
      <c r="E4" s="5" t="s">
        <v>48</v>
      </c>
      <c r="F4" s="6" t="s">
        <v>24</v>
      </c>
    </row>
    <row r="5" spans="2:6" x14ac:dyDescent="0.25">
      <c r="B5" s="20" t="s">
        <v>28</v>
      </c>
      <c r="C5" s="21">
        <v>911502.36</v>
      </c>
      <c r="D5" s="22">
        <v>1048811.3999999999</v>
      </c>
      <c r="E5" s="22">
        <v>-33298.42</v>
      </c>
      <c r="F5" s="23">
        <v>13318.4</v>
      </c>
    </row>
    <row r="6" spans="2:6" x14ac:dyDescent="0.25">
      <c r="B6" s="20" t="s">
        <v>32</v>
      </c>
      <c r="C6" s="22">
        <v>942136.49</v>
      </c>
      <c r="D6" s="22">
        <v>474540.08</v>
      </c>
      <c r="E6" s="22">
        <v>-8716.9500000000007</v>
      </c>
      <c r="F6" s="23">
        <v>6915.473</v>
      </c>
    </row>
    <row r="7" spans="2:6" x14ac:dyDescent="0.25">
      <c r="B7" s="20" t="s">
        <v>33</v>
      </c>
      <c r="C7" s="22">
        <v>10517531.550000001</v>
      </c>
      <c r="D7" s="22">
        <v>5203743.5199999996</v>
      </c>
      <c r="E7" s="22">
        <v>28408.15</v>
      </c>
      <c r="F7" s="23">
        <v>39606.239999999998</v>
      </c>
    </row>
    <row r="8" spans="2:6" ht="15.75" thickBot="1" x14ac:dyDescent="0.3">
      <c r="B8" s="24" t="s">
        <v>34</v>
      </c>
      <c r="C8" s="25">
        <v>0</v>
      </c>
      <c r="D8" s="25">
        <v>0</v>
      </c>
      <c r="E8" s="25">
        <v>0</v>
      </c>
      <c r="F8" s="26">
        <v>0</v>
      </c>
    </row>
    <row r="9" spans="2:6" ht="15.75" thickTop="1" x14ac:dyDescent="0.25">
      <c r="C9" s="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zoomScale="90" zoomScaleNormal="90" workbookViewId="0">
      <selection activeCell="I29" sqref="I29"/>
    </sheetView>
  </sheetViews>
  <sheetFormatPr defaultRowHeight="15" x14ac:dyDescent="0.25"/>
  <cols>
    <col min="2" max="2" width="4.25" bestFit="1" customWidth="1"/>
    <col min="3" max="3" width="9.75" bestFit="1" customWidth="1"/>
    <col min="4" max="4" width="10.625" bestFit="1" customWidth="1"/>
    <col min="5" max="5" width="9.125" bestFit="1" customWidth="1"/>
    <col min="6" max="6" width="14" bestFit="1" customWidth="1"/>
    <col min="7" max="7" width="8.5" bestFit="1" customWidth="1"/>
    <col min="8" max="8" width="11.75" bestFit="1" customWidth="1"/>
  </cols>
  <sheetData>
    <row r="1" spans="1:8" x14ac:dyDescent="0.25">
      <c r="A1" s="1"/>
    </row>
    <row r="2" spans="1:8" x14ac:dyDescent="0.25">
      <c r="G2" s="88">
        <f>F7-F8</f>
        <v>2530.29</v>
      </c>
      <c r="H2" s="87"/>
    </row>
    <row r="3" spans="1:8" ht="15.75" thickBot="1" x14ac:dyDescent="0.3"/>
    <row r="4" spans="1:8" ht="16.5" thickTop="1" thickBot="1" x14ac:dyDescent="0.3">
      <c r="B4" s="27" t="s">
        <v>41</v>
      </c>
      <c r="C4" s="28" t="s">
        <v>45</v>
      </c>
      <c r="D4" s="28" t="s">
        <v>21</v>
      </c>
      <c r="E4" s="28" t="s">
        <v>42</v>
      </c>
      <c r="F4" s="28" t="s">
        <v>0</v>
      </c>
      <c r="G4" s="28" t="s">
        <v>25</v>
      </c>
      <c r="H4" s="29" t="s">
        <v>46</v>
      </c>
    </row>
    <row r="5" spans="1:8" x14ac:dyDescent="0.25">
      <c r="B5" s="30">
        <v>2005</v>
      </c>
      <c r="C5" s="31">
        <v>1616786.8</v>
      </c>
      <c r="D5" s="32">
        <v>0.76939999999999997</v>
      </c>
      <c r="E5" s="32">
        <v>0.2306</v>
      </c>
      <c r="F5" s="33">
        <v>4442.28</v>
      </c>
      <c r="G5" s="33">
        <v>408488.88</v>
      </c>
      <c r="H5" s="34">
        <f>2005-2001</f>
        <v>4</v>
      </c>
    </row>
    <row r="6" spans="1:8" x14ac:dyDescent="0.25">
      <c r="B6" s="35">
        <v>2006</v>
      </c>
      <c r="C6" s="8">
        <v>1591203.64</v>
      </c>
      <c r="D6" s="7">
        <v>0.81220000000000003</v>
      </c>
      <c r="E6" s="32">
        <v>0.18779999999999999</v>
      </c>
      <c r="F6" s="9">
        <v>4272.16</v>
      </c>
      <c r="G6" s="9">
        <v>403310.97</v>
      </c>
      <c r="H6" s="34">
        <f>2006-2001</f>
        <v>5</v>
      </c>
    </row>
    <row r="7" spans="1:8" x14ac:dyDescent="0.25">
      <c r="B7" s="35">
        <v>2007</v>
      </c>
      <c r="C7" s="8">
        <v>2331661.7799999998</v>
      </c>
      <c r="D7" s="7">
        <v>0.68920000000000003</v>
      </c>
      <c r="E7" s="32">
        <v>0.17649999999999999</v>
      </c>
      <c r="F7" s="9">
        <v>7576.74</v>
      </c>
      <c r="G7" s="9">
        <v>408488.88</v>
      </c>
      <c r="H7" s="34">
        <f>2007-2001</f>
        <v>6</v>
      </c>
    </row>
    <row r="8" spans="1:8" x14ac:dyDescent="0.25">
      <c r="B8" s="35">
        <v>2008</v>
      </c>
      <c r="C8" s="8">
        <v>1757147.62</v>
      </c>
      <c r="D8" s="7">
        <v>0.74139999999999995</v>
      </c>
      <c r="E8" s="32">
        <v>0.2586</v>
      </c>
      <c r="F8" s="9">
        <v>5046.45</v>
      </c>
      <c r="G8" s="9">
        <v>462814.41</v>
      </c>
      <c r="H8" s="34">
        <v>7</v>
      </c>
    </row>
    <row r="9" spans="1:8" x14ac:dyDescent="0.25">
      <c r="B9" s="35">
        <v>2009</v>
      </c>
      <c r="C9" s="8">
        <v>1982814.64</v>
      </c>
      <c r="D9" s="7">
        <v>0.74390000000000001</v>
      </c>
      <c r="E9" s="32">
        <v>0.25609999999999999</v>
      </c>
      <c r="F9" s="9">
        <v>5098.63</v>
      </c>
      <c r="G9" s="9">
        <v>502651.8</v>
      </c>
      <c r="H9" s="34">
        <v>8</v>
      </c>
    </row>
    <row r="10" spans="1:8" x14ac:dyDescent="0.25">
      <c r="B10" s="35">
        <v>2010</v>
      </c>
      <c r="C10" s="8">
        <v>2068480.82</v>
      </c>
      <c r="D10" s="7">
        <v>0.69020000000000004</v>
      </c>
      <c r="E10" s="32">
        <v>0.30980000000000002</v>
      </c>
      <c r="F10" s="9">
        <v>5371.99</v>
      </c>
      <c r="G10" s="9">
        <v>280756.78000000003</v>
      </c>
      <c r="H10" s="34">
        <v>9</v>
      </c>
    </row>
    <row r="11" spans="1:8" x14ac:dyDescent="0.25">
      <c r="B11" s="35">
        <v>2011</v>
      </c>
      <c r="C11" s="8">
        <v>2125879.33</v>
      </c>
      <c r="D11" s="7">
        <v>0.67110000000000003</v>
      </c>
      <c r="E11" s="32">
        <v>0.32890000000000003</v>
      </c>
      <c r="F11" s="9">
        <v>5237.66</v>
      </c>
      <c r="G11" s="9">
        <v>548078.77</v>
      </c>
      <c r="H11" s="34">
        <v>10</v>
      </c>
    </row>
    <row r="12" spans="1:8" x14ac:dyDescent="0.25">
      <c r="B12" s="35">
        <v>2012</v>
      </c>
      <c r="C12" s="8">
        <v>2146619.67</v>
      </c>
      <c r="D12" s="7">
        <v>0.69579999999999997</v>
      </c>
      <c r="E12" s="32">
        <v>0.30420000000000003</v>
      </c>
      <c r="F12" s="9">
        <v>5832.34</v>
      </c>
      <c r="G12" s="9">
        <v>516119.94</v>
      </c>
      <c r="H12" s="34">
        <v>11</v>
      </c>
    </row>
    <row r="13" spans="1:8" x14ac:dyDescent="0.25">
      <c r="B13" s="35">
        <v>2013</v>
      </c>
      <c r="C13" s="8">
        <v>2223516.02</v>
      </c>
      <c r="D13" s="7">
        <v>0.69140000000000001</v>
      </c>
      <c r="E13" s="32">
        <v>0.30859999999999999</v>
      </c>
      <c r="F13" s="9">
        <v>6472.52</v>
      </c>
      <c r="G13" s="9">
        <v>542921.94999999995</v>
      </c>
      <c r="H13" s="34">
        <v>12</v>
      </c>
    </row>
    <row r="14" spans="1:8" ht="15.75" thickBot="1" x14ac:dyDescent="0.3">
      <c r="B14" s="36">
        <v>2014</v>
      </c>
      <c r="C14" s="12">
        <v>2345363.65</v>
      </c>
      <c r="D14" s="11">
        <v>0.68520000000000003</v>
      </c>
      <c r="E14" s="37">
        <v>0.31480000000000002</v>
      </c>
      <c r="F14" s="13">
        <v>6739.05</v>
      </c>
      <c r="G14" s="13">
        <v>540667.57999999996</v>
      </c>
      <c r="H14" s="38">
        <v>13</v>
      </c>
    </row>
    <row r="15" spans="1:8" ht="15.75" thickTop="1" x14ac:dyDescent="0.25"/>
    <row r="16" spans="1:8" x14ac:dyDescent="0.25">
      <c r="C16" t="s">
        <v>73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15"/>
  <sheetViews>
    <sheetView workbookViewId="0">
      <selection activeCell="F23" sqref="F23"/>
    </sheetView>
  </sheetViews>
  <sheetFormatPr defaultRowHeight="15" x14ac:dyDescent="0.25"/>
  <cols>
    <col min="3" max="3" width="12.625" bestFit="1" customWidth="1"/>
    <col min="4" max="4" width="14.625" bestFit="1" customWidth="1"/>
    <col min="6" max="6" width="15" bestFit="1" customWidth="1"/>
  </cols>
  <sheetData>
    <row r="3" spans="2:6" ht="15.75" thickBot="1" x14ac:dyDescent="0.3">
      <c r="B3" t="s">
        <v>75</v>
      </c>
    </row>
    <row r="4" spans="2:6" ht="15.75" thickTop="1" x14ac:dyDescent="0.25">
      <c r="B4" s="15"/>
      <c r="C4" s="16" t="s">
        <v>51</v>
      </c>
      <c r="D4" s="16" t="s">
        <v>21</v>
      </c>
      <c r="E4" s="16" t="s">
        <v>49</v>
      </c>
      <c r="F4" s="17" t="s">
        <v>50</v>
      </c>
    </row>
    <row r="5" spans="2:6" x14ac:dyDescent="0.25">
      <c r="B5" s="18">
        <v>2014</v>
      </c>
      <c r="C5" s="9">
        <v>19304.82</v>
      </c>
      <c r="D5" s="7">
        <v>0.68520000000000003</v>
      </c>
      <c r="E5" s="7">
        <v>4.2900000000000001E-2</v>
      </c>
      <c r="F5" s="10">
        <v>2345363.65</v>
      </c>
    </row>
    <row r="6" spans="2:6" x14ac:dyDescent="0.25">
      <c r="B6" s="18">
        <v>2013</v>
      </c>
      <c r="C6" s="9">
        <v>11307.45</v>
      </c>
      <c r="D6" s="7">
        <v>0.69140000000000001</v>
      </c>
      <c r="E6" s="7">
        <v>4.3099999999999999E-2</v>
      </c>
      <c r="F6" s="10">
        <v>2223516.02</v>
      </c>
    </row>
    <row r="7" spans="2:6" x14ac:dyDescent="0.25">
      <c r="B7" s="18">
        <v>2012</v>
      </c>
      <c r="C7" s="9">
        <v>3650.89</v>
      </c>
      <c r="D7" s="7">
        <v>0.69579999999999997</v>
      </c>
      <c r="E7" s="7">
        <v>3.8899999999999997E-2</v>
      </c>
      <c r="F7" s="10">
        <v>2146619.67</v>
      </c>
    </row>
    <row r="8" spans="2:6" x14ac:dyDescent="0.25">
      <c r="B8" s="18">
        <v>2011</v>
      </c>
      <c r="C8" s="9">
        <v>15417.49</v>
      </c>
      <c r="D8" s="7">
        <v>0.67110000000000003</v>
      </c>
      <c r="E8" s="7">
        <v>7.5499999999999998E-2</v>
      </c>
      <c r="F8" s="10">
        <v>2125879.33</v>
      </c>
    </row>
    <row r="9" spans="2:6" x14ac:dyDescent="0.25">
      <c r="B9" s="18">
        <v>2010</v>
      </c>
      <c r="C9" s="9">
        <v>51103.3</v>
      </c>
      <c r="D9" s="7">
        <v>0.69020000000000004</v>
      </c>
      <c r="E9" s="7">
        <v>7.3300000000000004E-2</v>
      </c>
      <c r="F9" s="10">
        <v>2068480.82</v>
      </c>
    </row>
    <row r="10" spans="2:6" x14ac:dyDescent="0.25">
      <c r="B10" s="18">
        <v>2009</v>
      </c>
      <c r="C10" s="9">
        <v>78348.06</v>
      </c>
      <c r="D10" s="7">
        <v>0.74390000000000001</v>
      </c>
      <c r="E10" s="7">
        <v>1.9699999999999999E-2</v>
      </c>
      <c r="F10" s="10">
        <v>1982814.64</v>
      </c>
    </row>
    <row r="11" spans="2:6" x14ac:dyDescent="0.25">
      <c r="B11" s="18">
        <v>2008</v>
      </c>
      <c r="C11" s="9">
        <v>71544.66</v>
      </c>
      <c r="D11" s="7">
        <v>0.74139999999999995</v>
      </c>
      <c r="E11" s="7">
        <v>2.5999999999999999E-2</v>
      </c>
      <c r="F11" s="10">
        <v>1757147.62</v>
      </c>
    </row>
    <row r="12" spans="2:6" x14ac:dyDescent="0.25">
      <c r="B12" s="18">
        <v>2007</v>
      </c>
      <c r="C12" s="9">
        <v>-10589.26</v>
      </c>
      <c r="D12" s="7">
        <v>0.5716</v>
      </c>
      <c r="E12" s="7">
        <v>4.48E-2</v>
      </c>
      <c r="F12" s="10">
        <v>2331661.7799999998</v>
      </c>
    </row>
    <row r="13" spans="2:6" x14ac:dyDescent="0.25">
      <c r="B13" s="18">
        <v>2006</v>
      </c>
      <c r="C13" s="9">
        <v>10589.26</v>
      </c>
      <c r="D13" s="7">
        <v>0.81220000000000003</v>
      </c>
      <c r="E13" s="7">
        <v>0.18179999999999999</v>
      </c>
      <c r="F13" s="10">
        <v>1591203.64</v>
      </c>
    </row>
    <row r="14" spans="2:6" ht="15.75" thickBot="1" x14ac:dyDescent="0.3">
      <c r="B14" s="19">
        <v>2005</v>
      </c>
      <c r="C14" s="13">
        <v>28459.040000000001</v>
      </c>
      <c r="D14" s="11">
        <v>0.76939999999999997</v>
      </c>
      <c r="E14" s="11">
        <v>0.39579999999999999</v>
      </c>
      <c r="F14" s="14">
        <v>1616786.8</v>
      </c>
    </row>
    <row r="15" spans="2:6" ht="15.75" thickTop="1" x14ac:dyDescent="0.25"/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Q14"/>
  <sheetViews>
    <sheetView zoomScale="80" zoomScaleNormal="80" workbookViewId="0">
      <selection activeCell="L19" sqref="L19:L20"/>
    </sheetView>
  </sheetViews>
  <sheetFormatPr defaultRowHeight="15" x14ac:dyDescent="0.25"/>
  <cols>
    <col min="1" max="1" width="9" style="73"/>
    <col min="2" max="2" width="10.125" style="90" bestFit="1" customWidth="1"/>
    <col min="3" max="3" width="12" style="90" bestFit="1" customWidth="1"/>
    <col min="4" max="4" width="7" style="90" bestFit="1" customWidth="1"/>
    <col min="5" max="5" width="10.5" style="90" bestFit="1" customWidth="1"/>
    <col min="6" max="6" width="10.875" style="90" bestFit="1" customWidth="1"/>
    <col min="7" max="7" width="12.5" style="90" bestFit="1" customWidth="1"/>
    <col min="8" max="8" width="8.875" style="91" customWidth="1"/>
    <col min="9" max="9" width="10.125" style="91" bestFit="1" customWidth="1"/>
    <col min="10" max="10" width="10.625" style="90" bestFit="1" customWidth="1"/>
    <col min="11" max="11" width="8.625" style="90" bestFit="1" customWidth="1"/>
    <col min="12" max="12" width="9.5" style="90" bestFit="1" customWidth="1"/>
    <col min="13" max="13" width="15.5" style="90" bestFit="1" customWidth="1"/>
    <col min="14" max="14" width="15.5" style="123" customWidth="1"/>
    <col min="15" max="15" width="55" style="73" bestFit="1" customWidth="1"/>
  </cols>
  <sheetData>
    <row r="4" spans="1:17" ht="13.5" customHeight="1" thickBot="1" x14ac:dyDescent="0.3"/>
    <row r="5" spans="1:17" ht="26.25" thickTop="1" x14ac:dyDescent="0.25">
      <c r="B5" s="92" t="s">
        <v>12</v>
      </c>
      <c r="C5" s="93" t="s">
        <v>52</v>
      </c>
      <c r="D5" s="93" t="s">
        <v>49</v>
      </c>
      <c r="E5" s="93" t="s">
        <v>59</v>
      </c>
      <c r="F5" s="94" t="s">
        <v>47</v>
      </c>
      <c r="G5" s="95" t="s">
        <v>17</v>
      </c>
      <c r="H5" s="96"/>
      <c r="I5" s="92" t="s">
        <v>12</v>
      </c>
      <c r="J5" s="94" t="s">
        <v>60</v>
      </c>
      <c r="K5" s="93" t="s">
        <v>24</v>
      </c>
      <c r="L5" s="93" t="s">
        <v>25</v>
      </c>
      <c r="M5" s="95" t="s">
        <v>53</v>
      </c>
      <c r="N5" s="96"/>
      <c r="Q5" s="2"/>
    </row>
    <row r="6" spans="1:17" x14ac:dyDescent="0.25">
      <c r="B6" s="97" t="s">
        <v>54</v>
      </c>
      <c r="C6" s="98">
        <v>0.7984</v>
      </c>
      <c r="D6" s="98">
        <v>4.7100000000000003E-2</v>
      </c>
      <c r="E6" s="99">
        <v>-1.3100000000000001E-2</v>
      </c>
      <c r="F6" s="100">
        <v>847272.09</v>
      </c>
      <c r="G6" s="101">
        <v>176843.62</v>
      </c>
      <c r="H6" s="102"/>
      <c r="I6" s="97" t="s">
        <v>54</v>
      </c>
      <c r="J6" s="100">
        <v>-4352.09</v>
      </c>
      <c r="K6" s="103">
        <v>2528.0300000000002</v>
      </c>
      <c r="L6" s="103">
        <v>250298.4</v>
      </c>
      <c r="M6" s="101">
        <v>3714.96</v>
      </c>
      <c r="N6" s="102"/>
    </row>
    <row r="7" spans="1:17" x14ac:dyDescent="0.25">
      <c r="B7" s="97" t="s">
        <v>55</v>
      </c>
      <c r="C7" s="98">
        <v>0.68020000000000003</v>
      </c>
      <c r="D7" s="98">
        <v>0.1043</v>
      </c>
      <c r="E7" s="98">
        <v>1.67E-2</v>
      </c>
      <c r="F7" s="100">
        <v>1350353.74</v>
      </c>
      <c r="G7" s="101">
        <v>375003.58</v>
      </c>
      <c r="H7" s="102"/>
      <c r="I7" s="97" t="s">
        <v>55</v>
      </c>
      <c r="J7" s="100">
        <v>2371.35</v>
      </c>
      <c r="K7" s="103">
        <v>7061.98</v>
      </c>
      <c r="L7" s="103">
        <v>296098.15999999997</v>
      </c>
      <c r="M7" s="101">
        <v>4005.09</v>
      </c>
      <c r="N7" s="102"/>
    </row>
    <row r="8" spans="1:17" s="113" customFormat="1" x14ac:dyDescent="0.25">
      <c r="A8" s="89"/>
      <c r="B8" s="109" t="s">
        <v>56</v>
      </c>
      <c r="C8" s="99">
        <v>0.77159999999999995</v>
      </c>
      <c r="D8" s="99">
        <v>2.5600000000000001E-2</v>
      </c>
      <c r="E8" s="99">
        <v>-1.9199999999999998E-2</v>
      </c>
      <c r="F8" s="110">
        <v>1970635.8</v>
      </c>
      <c r="G8" s="111">
        <v>706411.97</v>
      </c>
      <c r="H8" s="102"/>
      <c r="I8" s="109" t="s">
        <v>56</v>
      </c>
      <c r="J8" s="110">
        <v>6693.37</v>
      </c>
      <c r="K8" s="112">
        <v>10866.51</v>
      </c>
      <c r="L8" s="112">
        <v>543448.47</v>
      </c>
      <c r="M8" s="111">
        <v>5939.37</v>
      </c>
      <c r="N8" s="102"/>
      <c r="O8" s="89"/>
    </row>
    <row r="9" spans="1:17" x14ac:dyDescent="0.25">
      <c r="B9" s="97" t="s">
        <v>57</v>
      </c>
      <c r="C9" s="98">
        <v>0.72170000000000001</v>
      </c>
      <c r="D9" s="98">
        <v>3.2599999999999997E-2</v>
      </c>
      <c r="E9" s="98">
        <v>-2.07E-2</v>
      </c>
      <c r="F9" s="100">
        <v>1903708.52</v>
      </c>
      <c r="G9" s="101">
        <v>443989.83</v>
      </c>
      <c r="H9" s="102"/>
      <c r="I9" s="97" t="s">
        <v>57</v>
      </c>
      <c r="J9" s="100">
        <v>-72307.28</v>
      </c>
      <c r="K9" s="103">
        <v>2932.07</v>
      </c>
      <c r="L9" s="103">
        <v>649291.71</v>
      </c>
      <c r="M9" s="101">
        <v>5408.02</v>
      </c>
      <c r="N9" s="102"/>
    </row>
    <row r="10" spans="1:17" ht="15.75" thickBot="1" x14ac:dyDescent="0.3">
      <c r="B10" s="104" t="s">
        <v>58</v>
      </c>
      <c r="C10" s="105">
        <v>0.62880000000000003</v>
      </c>
      <c r="D10" s="105">
        <v>4.36E-2</v>
      </c>
      <c r="E10" s="105">
        <v>-5.7000000000000002E-3</v>
      </c>
      <c r="F10" s="106">
        <v>4481194.97</v>
      </c>
      <c r="G10" s="107">
        <v>1404247.81</v>
      </c>
      <c r="H10" s="102"/>
      <c r="I10" s="104" t="s">
        <v>58</v>
      </c>
      <c r="J10" s="106">
        <v>-26790.59</v>
      </c>
      <c r="K10" s="108">
        <v>12372.59</v>
      </c>
      <c r="L10" s="108">
        <v>647113.68999999994</v>
      </c>
      <c r="M10" s="107">
        <v>6763.02</v>
      </c>
      <c r="N10" s="102"/>
    </row>
    <row r="11" spans="1:17" ht="15.75" thickTop="1" x14ac:dyDescent="0.25"/>
    <row r="14" spans="1:17" x14ac:dyDescent="0.25">
      <c r="O14" s="73" t="s">
        <v>76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D11"/>
  <sheetViews>
    <sheetView tabSelected="1" workbookViewId="0">
      <selection activeCell="C14" sqref="C14"/>
    </sheetView>
  </sheetViews>
  <sheetFormatPr defaultRowHeight="15" x14ac:dyDescent="0.25"/>
  <cols>
    <col min="3" max="3" width="44.375" bestFit="1" customWidth="1"/>
  </cols>
  <sheetData>
    <row r="7" spans="3:4" ht="15.75" thickBot="1" x14ac:dyDescent="0.3"/>
    <row r="8" spans="3:4" ht="47.25" x14ac:dyDescent="0.25">
      <c r="C8" s="124" t="s">
        <v>79</v>
      </c>
      <c r="D8" s="125"/>
    </row>
    <row r="9" spans="3:4" ht="47.25" x14ac:dyDescent="0.25">
      <c r="C9" s="126" t="s">
        <v>78</v>
      </c>
      <c r="D9" s="127"/>
    </row>
    <row r="10" spans="3:4" ht="47.25" x14ac:dyDescent="0.25">
      <c r="C10" s="126" t="s">
        <v>80</v>
      </c>
      <c r="D10" s="127"/>
    </row>
    <row r="11" spans="3:4" ht="32.25" thickBot="1" x14ac:dyDescent="0.3">
      <c r="C11" s="128" t="s">
        <v>81</v>
      </c>
      <c r="D11" s="12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Tab V.N. e Func</vt:lpstr>
      <vt:lpstr>Folha2</vt:lpstr>
      <vt:lpstr>Folha3</vt:lpstr>
      <vt:lpstr>Folha1</vt:lpstr>
      <vt:lpstr>Folha4</vt:lpstr>
      <vt:lpstr>Folha5</vt:lpstr>
      <vt:lpstr>Folha6</vt:lpstr>
      <vt:lpstr>Folha7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Quaresma</dc:creator>
  <cp:lastModifiedBy>Pedro Quaresma</cp:lastModifiedBy>
  <dcterms:created xsi:type="dcterms:W3CDTF">2016-10-22T18:18:41Z</dcterms:created>
  <dcterms:modified xsi:type="dcterms:W3CDTF">2016-10-27T23:19:45Z</dcterms:modified>
</cp:coreProperties>
</file>